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11535" windowHeight="11760" tabRatio="875" activeTab="15"/>
  </bookViews>
  <sheets>
    <sheet name="Alap adatok" sheetId="1" r:id="rId1"/>
    <sheet name="Gépátvétel" sheetId="2" r:id="rId2"/>
    <sheet name="Nevezés" sheetId="3" r:id="rId3"/>
    <sheet name="Menetlevél" sheetId="4" r:id="rId4"/>
    <sheet name="NK_É" sheetId="5" r:id="rId5"/>
    <sheet name="NK_N" sheetId="6" r:id="rId6"/>
    <sheet name="NN_É" sheetId="7" r:id="rId7"/>
    <sheet name="NN_N" sheetId="8" r:id="rId8"/>
    <sheet name="O_É" sheetId="9" r:id="rId9"/>
    <sheet name="O_N" sheetId="10" r:id="rId10"/>
    <sheet name="PK_É" sheetId="11" r:id="rId11"/>
    <sheet name="PK_N" sheetId="12" r:id="rId12"/>
    <sheet name="PN_É" sheetId="13" r:id="rId13"/>
    <sheet name="PN_N" sheetId="14" r:id="rId14"/>
    <sheet name="E_É" sheetId="15" r:id="rId15"/>
    <sheet name="E_N" sheetId="16" r:id="rId16"/>
    <sheet name="VÉGEREDMÉNY_É" sheetId="17" r:id="rId17"/>
    <sheet name="VÉGEREDMÉNY" sheetId="18" r:id="rId18"/>
    <sheet name="KÖRLEVÉL" sheetId="19" r:id="rId19"/>
  </sheets>
  <externalReferences>
    <externalReference r:id="rId22"/>
  </externalReferences>
  <definedNames>
    <definedName name="_xlnm.Print_Area" localSheetId="1">'Gépátvétel'!$A$1:$I$49</definedName>
    <definedName name="_xlnm.Print_Area" localSheetId="3">'Menetlevél'!$A$1:$M$29</definedName>
    <definedName name="_xlnm.Print_Area" localSheetId="4">'NK_É'!$A$1:$E$33</definedName>
  </definedNames>
  <calcPr fullCalcOnLoad="1"/>
</workbook>
</file>

<file path=xl/sharedStrings.xml><?xml version="1.0" encoding="utf-8"?>
<sst xmlns="http://schemas.openxmlformats.org/spreadsheetml/2006/main" count="1512" uniqueCount="441">
  <si>
    <t>Rajtszám</t>
  </si>
  <si>
    <t>BÁCS TROPHY BAJNOKSÁG</t>
  </si>
  <si>
    <t>Idő túllépés hibapont</t>
  </si>
  <si>
    <t>Speciál idő Összesen</t>
  </si>
  <si>
    <t>Speciál Hibapont Összesen</t>
  </si>
  <si>
    <t>TKP: Hibapont Összesen</t>
  </si>
  <si>
    <t>Szintidő (óra) Éjszakai</t>
  </si>
  <si>
    <t xml:space="preserve">Idő túllépés (óra:perc) </t>
  </si>
  <si>
    <t>Várakozási idő/óra</t>
  </si>
  <si>
    <t xml:space="preserve">Rajt idő     </t>
  </si>
  <si>
    <t>Beérkezési idő</t>
  </si>
  <si>
    <t>Rajt idő</t>
  </si>
  <si>
    <t>1. SPECIÁL</t>
  </si>
  <si>
    <t>2. SPECIÁL</t>
  </si>
  <si>
    <t>3. SPECIÁL</t>
  </si>
  <si>
    <t>1. TKP.</t>
  </si>
  <si>
    <t>Sofőr</t>
  </si>
  <si>
    <t>Navigátor</t>
  </si>
  <si>
    <t>Pont</t>
  </si>
  <si>
    <t>Hiba</t>
  </si>
  <si>
    <t>idő</t>
  </si>
  <si>
    <t>Távozás</t>
  </si>
  <si>
    <t>Soför</t>
  </si>
  <si>
    <t>Telefon</t>
  </si>
  <si>
    <t>36/</t>
  </si>
  <si>
    <t>Email:</t>
  </si>
  <si>
    <t>Autó</t>
  </si>
  <si>
    <t>Nem</t>
  </si>
  <si>
    <t>1.</t>
  </si>
  <si>
    <t>16.</t>
  </si>
  <si>
    <t>2.</t>
  </si>
  <si>
    <t>17.</t>
  </si>
  <si>
    <t>3.</t>
  </si>
  <si>
    <t>18.</t>
  </si>
  <si>
    <t>Favédő heveder</t>
  </si>
  <si>
    <t>4.</t>
  </si>
  <si>
    <t>Kormánymű</t>
  </si>
  <si>
    <t>19.</t>
  </si>
  <si>
    <t>5.</t>
  </si>
  <si>
    <t>Akkumulátor rögzítés</t>
  </si>
  <si>
    <t>20.</t>
  </si>
  <si>
    <t>Tűzoltó készülék</t>
  </si>
  <si>
    <t>6.</t>
  </si>
  <si>
    <t>21.</t>
  </si>
  <si>
    <t>Vonószem Elől</t>
  </si>
  <si>
    <t>7.</t>
  </si>
  <si>
    <t>Biztonsági öv</t>
  </si>
  <si>
    <t>22.</t>
  </si>
  <si>
    <t>Vonószem Hátul</t>
  </si>
  <si>
    <t>8.</t>
  </si>
  <si>
    <t>Bukócső</t>
  </si>
  <si>
    <t>23.</t>
  </si>
  <si>
    <t>9.</t>
  </si>
  <si>
    <t>Bukósisak</t>
  </si>
  <si>
    <t>24.</t>
  </si>
  <si>
    <t>10.</t>
  </si>
  <si>
    <t>Világítás</t>
  </si>
  <si>
    <t>25.</t>
  </si>
  <si>
    <t>11.</t>
  </si>
  <si>
    <t>Áramtalanító</t>
  </si>
  <si>
    <t>26.</t>
  </si>
  <si>
    <t>12.</t>
  </si>
  <si>
    <t>Elsősegélydoboz</t>
  </si>
  <si>
    <t>27.</t>
  </si>
  <si>
    <t>13.</t>
  </si>
  <si>
    <t>28.</t>
  </si>
  <si>
    <t>14.</t>
  </si>
  <si>
    <t>29.</t>
  </si>
  <si>
    <t>15.</t>
  </si>
  <si>
    <t>30.</t>
  </si>
  <si>
    <t>Igen</t>
  </si>
  <si>
    <t xml:space="preserve">Megjegyzés    </t>
  </si>
  <si>
    <t>A kategóriának megfelel:</t>
  </si>
  <si>
    <t>Az ellenőrzést végezte</t>
  </si>
  <si>
    <t>Alulírott résztvevő kijelentem, hogy a rendezvényen saját felelősségemre veszek részt. Az általam a fentiekben közölt adatok a valóságnak megfelelnek. A verseny szabályzatát ismerem, s azokat feltétel nélkül elfogadom. Nem a szabályzat szerinti versenyzésből adódó anyagi és egyéb károkért a szervezőket és a rendezőséget semmiféle kártérítési kötelezettség nem terheli. Kijelentem, hogy minden általam okozott kárért felelősséget vállalok, és tudomásul veszem, hogy az esetleges károkért a szervezőket semmiféle kártérítési kötelezettség nem terheli.</t>
  </si>
  <si>
    <t>KATEGÓRIA</t>
  </si>
  <si>
    <t>RAJTSZÁM</t>
  </si>
  <si>
    <t>cm3</t>
  </si>
  <si>
    <t>Üzemanyag</t>
  </si>
  <si>
    <t>Munkalapok</t>
  </si>
  <si>
    <t>Gépátvétel</t>
  </si>
  <si>
    <t>Nevezés</t>
  </si>
  <si>
    <t>Rajt ciklus</t>
  </si>
  <si>
    <t>perc</t>
  </si>
  <si>
    <t>KP hibapont/db</t>
  </si>
  <si>
    <t>OPEN</t>
  </si>
  <si>
    <t>Idő túllépés 1perc</t>
  </si>
  <si>
    <t>Speciál kihagyás</t>
  </si>
  <si>
    <t>Teljesítmény szakasz kihagyás</t>
  </si>
  <si>
    <t>Teljesítmény KP kihagyás</t>
  </si>
  <si>
    <t>Szintidő ÉJJEL</t>
  </si>
  <si>
    <t>Óra</t>
  </si>
  <si>
    <t>Szintidő NAPPAL</t>
  </si>
  <si>
    <t>EXTRÉM</t>
  </si>
  <si>
    <t>NORMÁL Kicsi</t>
  </si>
  <si>
    <t>NORMÁL Nagy</t>
  </si>
  <si>
    <t>PROFI Kicsi</t>
  </si>
  <si>
    <t>Profi Nagy</t>
  </si>
  <si>
    <t>Sorszám</t>
  </si>
  <si>
    <t>41.</t>
  </si>
  <si>
    <t>70.</t>
  </si>
  <si>
    <t>42.</t>
  </si>
  <si>
    <t>71.</t>
  </si>
  <si>
    <t>123.</t>
  </si>
  <si>
    <t>43.</t>
  </si>
  <si>
    <t>72.</t>
  </si>
  <si>
    <t>93.</t>
  </si>
  <si>
    <t>124.</t>
  </si>
  <si>
    <t>44.</t>
  </si>
  <si>
    <t>73.</t>
  </si>
  <si>
    <t>94.</t>
  </si>
  <si>
    <t>125.</t>
  </si>
  <si>
    <t>45.</t>
  </si>
  <si>
    <t>74.</t>
  </si>
  <si>
    <t>95.</t>
  </si>
  <si>
    <t>126.</t>
  </si>
  <si>
    <t>46.</t>
  </si>
  <si>
    <t>75.</t>
  </si>
  <si>
    <t>96.</t>
  </si>
  <si>
    <t>127.</t>
  </si>
  <si>
    <t>47.</t>
  </si>
  <si>
    <t>76.</t>
  </si>
  <si>
    <t>97.</t>
  </si>
  <si>
    <t>128.</t>
  </si>
  <si>
    <t>48.</t>
  </si>
  <si>
    <t>77.</t>
  </si>
  <si>
    <t>98.</t>
  </si>
  <si>
    <t>129.</t>
  </si>
  <si>
    <t>49.</t>
  </si>
  <si>
    <t>78.</t>
  </si>
  <si>
    <t>99.</t>
  </si>
  <si>
    <t>130.</t>
  </si>
  <si>
    <t>50.</t>
  </si>
  <si>
    <t>79.</t>
  </si>
  <si>
    <t>100.</t>
  </si>
  <si>
    <t>131.</t>
  </si>
  <si>
    <t>51.</t>
  </si>
  <si>
    <t>80.</t>
  </si>
  <si>
    <t>101.</t>
  </si>
  <si>
    <t>132.</t>
  </si>
  <si>
    <t>52.</t>
  </si>
  <si>
    <t>81.</t>
  </si>
  <si>
    <t>102.</t>
  </si>
  <si>
    <t>133.</t>
  </si>
  <si>
    <t>33.</t>
  </si>
  <si>
    <t>53.</t>
  </si>
  <si>
    <t>82.</t>
  </si>
  <si>
    <t>103.</t>
  </si>
  <si>
    <t>134.</t>
  </si>
  <si>
    <t>34.</t>
  </si>
  <si>
    <t>54.</t>
  </si>
  <si>
    <t>83.</t>
  </si>
  <si>
    <t>104.</t>
  </si>
  <si>
    <t>135.</t>
  </si>
  <si>
    <t>35.</t>
  </si>
  <si>
    <t>55.</t>
  </si>
  <si>
    <t>84.</t>
  </si>
  <si>
    <t>105.</t>
  </si>
  <si>
    <t>136.</t>
  </si>
  <si>
    <t>36.</t>
  </si>
  <si>
    <t>56.</t>
  </si>
  <si>
    <t>85.</t>
  </si>
  <si>
    <t>106.</t>
  </si>
  <si>
    <t>137.</t>
  </si>
  <si>
    <t>37.</t>
  </si>
  <si>
    <t>57.</t>
  </si>
  <si>
    <t>86.</t>
  </si>
  <si>
    <t>107.</t>
  </si>
  <si>
    <t>138.</t>
  </si>
  <si>
    <t>38.</t>
  </si>
  <si>
    <t>58.</t>
  </si>
  <si>
    <t>87.</t>
  </si>
  <si>
    <t>108.</t>
  </si>
  <si>
    <t>139.</t>
  </si>
  <si>
    <t>39.</t>
  </si>
  <si>
    <t>59.</t>
  </si>
  <si>
    <t>88.</t>
  </si>
  <si>
    <t>109.</t>
  </si>
  <si>
    <t>140.</t>
  </si>
  <si>
    <t>40.</t>
  </si>
  <si>
    <t>60.</t>
  </si>
  <si>
    <t>89.</t>
  </si>
  <si>
    <t>110.</t>
  </si>
  <si>
    <t>141.</t>
  </si>
  <si>
    <t>111.</t>
  </si>
  <si>
    <t>112.</t>
  </si>
  <si>
    <t>63.</t>
  </si>
  <si>
    <t>113.</t>
  </si>
  <si>
    <t>64.</t>
  </si>
  <si>
    <t>114.</t>
  </si>
  <si>
    <t>65.</t>
  </si>
  <si>
    <t>115.</t>
  </si>
  <si>
    <t>66.</t>
  </si>
  <si>
    <t>116.</t>
  </si>
  <si>
    <t>67.</t>
  </si>
  <si>
    <t>117.</t>
  </si>
  <si>
    <t>68.</t>
  </si>
  <si>
    <t>118.</t>
  </si>
  <si>
    <t>69.</t>
  </si>
  <si>
    <t>119.</t>
  </si>
  <si>
    <t>120.</t>
  </si>
  <si>
    <t>90.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</si>
  <si>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</si>
  <si>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</si>
  <si>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</si>
  <si>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</si>
  <si>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</si>
  <si>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</si>
  <si>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</si>
  <si>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</si>
  <si>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</si>
  <si>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</si>
  <si>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</si>
  <si>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</si>
  <si>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</si>
  <si>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</si>
  <si>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</si>
  <si>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</si>
  <si>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</si>
  <si>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</si>
  <si>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</si>
  <si>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</si>
  <si>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</si>
  <si>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</si>
  <si>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</si>
  <si>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</si>
  <si>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</si>
  <si>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</si>
  <si>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</si>
  <si>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</si>
  <si>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</si>
  <si>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</si>
  <si>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</si>
  <si>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</si>
  <si>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</si>
  <si>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</si>
  <si>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</si>
  <si>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</si>
  <si>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</si>
  <si>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KP HIBA</t>
  </si>
  <si>
    <t>Éjszakai Össz hibapont</t>
  </si>
  <si>
    <t>Éjszakai Speciál idő Összesen</t>
  </si>
  <si>
    <t>KP Hibapont Összesen</t>
  </si>
  <si>
    <t>Normál Kicsi Éjszaka</t>
  </si>
  <si>
    <t>Érkezés</t>
  </si>
  <si>
    <t>óra</t>
  </si>
  <si>
    <t>Kategória</t>
  </si>
  <si>
    <t>NK</t>
  </si>
  <si>
    <t>NN</t>
  </si>
  <si>
    <t>O</t>
  </si>
  <si>
    <t>PK</t>
  </si>
  <si>
    <t>PN</t>
  </si>
  <si>
    <t>E</t>
  </si>
  <si>
    <t>1.KP.</t>
  </si>
  <si>
    <t>Bács Trophy Bajnokság</t>
  </si>
  <si>
    <t>MENETLEVÉL</t>
  </si>
  <si>
    <t>Kecel</t>
  </si>
  <si>
    <t>21.KP.</t>
  </si>
  <si>
    <t>Rajtszám:</t>
  </si>
  <si>
    <t>Kategória:</t>
  </si>
  <si>
    <t>Szintidő:</t>
  </si>
  <si>
    <t>1.Speciál</t>
  </si>
  <si>
    <t>Aláírás</t>
  </si>
  <si>
    <t>4.Speciál</t>
  </si>
  <si>
    <t>2.KP.</t>
  </si>
  <si>
    <t>Időkiírás</t>
  </si>
  <si>
    <t>20.KP.</t>
  </si>
  <si>
    <t>Ki:</t>
  </si>
  <si>
    <t>Be:</t>
  </si>
  <si>
    <t>Hibapont</t>
  </si>
  <si>
    <t>Idő</t>
  </si>
  <si>
    <t>3.KP.</t>
  </si>
  <si>
    <t>19.KP.</t>
  </si>
  <si>
    <t>2.Speciál</t>
  </si>
  <si>
    <t>5.Speciál</t>
  </si>
  <si>
    <t>4.KP.</t>
  </si>
  <si>
    <t>18.KP:</t>
  </si>
  <si>
    <t>Beérkezés</t>
  </si>
  <si>
    <t>5.KP.</t>
  </si>
  <si>
    <t>Megjegyzés</t>
  </si>
  <si>
    <t>17.KP.</t>
  </si>
  <si>
    <t>3.Speciál</t>
  </si>
  <si>
    <t>6.Speciál</t>
  </si>
  <si>
    <t>6.KP.</t>
  </si>
  <si>
    <t>1.TKP</t>
  </si>
  <si>
    <t>2.TKP</t>
  </si>
  <si>
    <t>3TKP</t>
  </si>
  <si>
    <t>16.KP</t>
  </si>
  <si>
    <t>7.KP.</t>
  </si>
  <si>
    <t>8.KP.</t>
  </si>
  <si>
    <t>9.KP.</t>
  </si>
  <si>
    <t>10.KP.</t>
  </si>
  <si>
    <t>11.KP.</t>
  </si>
  <si>
    <t>12.KP.</t>
  </si>
  <si>
    <t>13.KP.</t>
  </si>
  <si>
    <t>14.KP.</t>
  </si>
  <si>
    <t>15.KP.</t>
  </si>
  <si>
    <t>Nappali Össz hibapont</t>
  </si>
  <si>
    <t xml:space="preserve"> Össz hibapont</t>
  </si>
  <si>
    <t>Nappali Speciál idő Összesen</t>
  </si>
  <si>
    <t>Normál Kicsi Nappal</t>
  </si>
  <si>
    <t>VÉGEREDMÉNY</t>
  </si>
  <si>
    <t>Végeredmény Éjszaka</t>
  </si>
  <si>
    <t>Extrém Nappal</t>
  </si>
  <si>
    <t>Extrém Éjszaka</t>
  </si>
  <si>
    <t>Profi Nagy Nappal</t>
  </si>
  <si>
    <t>Profi Nagy Éjszaka</t>
  </si>
  <si>
    <t>Profi Kicsi Nappal</t>
  </si>
  <si>
    <t>Profi Kicsi Éjszaka</t>
  </si>
  <si>
    <t>Open Nappal</t>
  </si>
  <si>
    <t>Open Éjszaka</t>
  </si>
  <si>
    <t>Normál Nagy Éjszaka</t>
  </si>
  <si>
    <t>Normál Nagy Nappal</t>
  </si>
  <si>
    <t>KAT</t>
  </si>
  <si>
    <t>TKP. Hibapont Összesen</t>
  </si>
  <si>
    <t>Normál</t>
  </si>
  <si>
    <t>Open</t>
  </si>
  <si>
    <t>Éjszakai Hibapont</t>
  </si>
  <si>
    <t>Éjszakai Spec. Idő</t>
  </si>
  <si>
    <t>Rajt idő Éjszaka</t>
  </si>
  <si>
    <t>Rajt idő Nappal</t>
  </si>
  <si>
    <t>Rajt idő éjszaka</t>
  </si>
  <si>
    <t>Rajt idő nappal</t>
  </si>
  <si>
    <t>A/B</t>
  </si>
  <si>
    <t>Fék</t>
  </si>
  <si>
    <t>Rögzítő fék</t>
  </si>
  <si>
    <t>Ülés rögzítés</t>
  </si>
  <si>
    <t>Ellenőrizendő:</t>
  </si>
  <si>
    <t>Megfelelő</t>
  </si>
  <si>
    <t>III. FUTAM SOLTVADKERT</t>
  </si>
  <si>
    <t>2012.05.11-12.</t>
  </si>
  <si>
    <t>31.</t>
  </si>
  <si>
    <t>32.</t>
  </si>
  <si>
    <t>62.</t>
  </si>
  <si>
    <t>61.</t>
  </si>
  <si>
    <t>92.</t>
  </si>
  <si>
    <t>91.</t>
  </si>
  <si>
    <t>122.</t>
  </si>
  <si>
    <t>121.</t>
  </si>
  <si>
    <t>152.</t>
  </si>
  <si>
    <t>151.</t>
  </si>
  <si>
    <t>RIZMAYER LÁSZLÓ</t>
  </si>
  <si>
    <t>BOKROS ISTVÁN</t>
  </si>
  <si>
    <t>PÁLFY ZOLTÁN</t>
  </si>
  <si>
    <t>PÁLFY PÉTER</t>
  </si>
  <si>
    <t xml:space="preserve">GALAMBOSI NORBERT </t>
  </si>
  <si>
    <t>GALAMBOSI ÁRON</t>
  </si>
  <si>
    <t>NAGY CSABA</t>
  </si>
  <si>
    <t>NAGY NÁNDOR</t>
  </si>
  <si>
    <t>LÁZÁR PÉTER</t>
  </si>
  <si>
    <t>NAGY PIROSKA</t>
  </si>
  <si>
    <t>POLECSÁK ANDRÁS</t>
  </si>
  <si>
    <t>SZŰCS MÁRTON</t>
  </si>
  <si>
    <t xml:space="preserve">PETHES ANDRÁS </t>
  </si>
  <si>
    <t>TAKÁCS JÓZSEF</t>
  </si>
  <si>
    <t>KÁLMÁN SZABOLCS</t>
  </si>
  <si>
    <t>BEZSENYI BALÁZS</t>
  </si>
  <si>
    <t>VIRÁG MIKLÓS</t>
  </si>
  <si>
    <t>SZEPESI ANTAL</t>
  </si>
  <si>
    <t>MINTÁL RÓBERT</t>
  </si>
  <si>
    <t>MINTÁLNÉ VÖRÖS MARIANN</t>
  </si>
  <si>
    <t xml:space="preserve">SZŰCS IMRE </t>
  </si>
  <si>
    <t xml:space="preserve">KOVÁCS RÓBERT </t>
  </si>
  <si>
    <t>PAPP LÁSZLÓ</t>
  </si>
  <si>
    <t xml:space="preserve">PÉLI TIBOR </t>
  </si>
  <si>
    <t xml:space="preserve">KOVÁCS NÓRA </t>
  </si>
  <si>
    <t xml:space="preserve">NAGY ZOLTÁN </t>
  </si>
  <si>
    <t>NAGY AMBRUS</t>
  </si>
  <si>
    <t xml:space="preserve">RITTER DOMINIK </t>
  </si>
  <si>
    <t>HUSZÁR SÁNDOR</t>
  </si>
  <si>
    <t>RITTER JÁNOS</t>
  </si>
  <si>
    <t>RITTER ATTILA</t>
  </si>
  <si>
    <t>EKE BÁLINT</t>
  </si>
  <si>
    <t>MISKEI ZOLTÁN</t>
  </si>
  <si>
    <t>WIDNER ATTILA</t>
  </si>
  <si>
    <t>CSIKÓS JÓZSEF</t>
  </si>
  <si>
    <t>SZABADI ANDRÁS</t>
  </si>
  <si>
    <t>SZABADINÉ KRISZTINA</t>
  </si>
  <si>
    <t>VADKERTI RÓBERT</t>
  </si>
  <si>
    <t>LÁZÁR TIBOR</t>
  </si>
  <si>
    <t>FERRÓ RÓBERT</t>
  </si>
  <si>
    <t>MISZLIK ZOLTÁN</t>
  </si>
  <si>
    <t>TÓTH BÉLA</t>
  </si>
  <si>
    <t>JÉLÓ GÁBOR</t>
  </si>
  <si>
    <t>VIDA-SZABA GÉZU</t>
  </si>
  <si>
    <t>TAMÁS ENDRE</t>
  </si>
  <si>
    <t>NEBL ADORJÁN</t>
  </si>
  <si>
    <t>LEHOCZKI ZSOLT</t>
  </si>
  <si>
    <t>VARGA ZSOLT</t>
  </si>
  <si>
    <t>FUDELA LÁSZLÓ</t>
  </si>
  <si>
    <t>SZABÓ PÉTER</t>
  </si>
  <si>
    <t>KOLLÁR IMRE</t>
  </si>
  <si>
    <t>HÁRTÓ LÁSZLÓ</t>
  </si>
  <si>
    <t>TÓTH TAMÁS</t>
  </si>
  <si>
    <t>TÓTH NÓRA</t>
  </si>
  <si>
    <t>GÖMÖRI ISTVÁN</t>
  </si>
  <si>
    <t>SZEMLICS LÁSZLÓ</t>
  </si>
  <si>
    <t>KAJDOCSI ADRIÁN</t>
  </si>
  <si>
    <t>FARKAS ANDREA</t>
  </si>
  <si>
    <t xml:space="preserve">PINTÉR ATTILA </t>
  </si>
  <si>
    <t>VARGA ÉVA</t>
  </si>
  <si>
    <t>JÓNÁS PÉTER</t>
  </si>
  <si>
    <t xml:space="preserve">GUBIK ISTVÁN </t>
  </si>
  <si>
    <t>GÖMÖRINÉ CSIBE</t>
  </si>
  <si>
    <t xml:space="preserve">GÁSPÁRNÉ KRISZTI </t>
  </si>
  <si>
    <t>LAJOS ZALÁN</t>
  </si>
  <si>
    <t>FARKAS KATALIN SZÖSZI</t>
  </si>
  <si>
    <t>RAJKOVICS LÁSZLÓ</t>
  </si>
  <si>
    <t>TÓTH ROLAND</t>
  </si>
  <si>
    <t>BARTOS PÁL</t>
  </si>
  <si>
    <t>BARTOS ERNŐ</t>
  </si>
  <si>
    <t>SZERB PÉTER</t>
  </si>
  <si>
    <t xml:space="preserve">TARCSAI SÁNDOR </t>
  </si>
  <si>
    <t>ROMÁN BARBARA</t>
  </si>
  <si>
    <t>VARGA ANDREA (BAGOOLY)</t>
  </si>
  <si>
    <t>TURI CSILLA</t>
  </si>
  <si>
    <t>KROÓ TAMÁS</t>
  </si>
  <si>
    <t>SZEGEDI PÁL</t>
  </si>
  <si>
    <t>BODOR TÓTH ZOLTÁN</t>
  </si>
  <si>
    <t>LŐRINCZ CSABA</t>
  </si>
  <si>
    <t>KIS FERENC</t>
  </si>
  <si>
    <t>RÁCZ DONÁT</t>
  </si>
  <si>
    <t>FEHÉR FERENC</t>
  </si>
  <si>
    <t>HORNYIK TAMÁS</t>
  </si>
  <si>
    <t>LÁZÁR KORNÉL</t>
  </si>
  <si>
    <t>LÁZÁR KONRÁD</t>
  </si>
  <si>
    <t>LAVATI GYÖRGY</t>
  </si>
  <si>
    <t>LAVATI NORBERT</t>
  </si>
  <si>
    <t xml:space="preserve">SZABÓ ZOLTÁN </t>
  </si>
  <si>
    <t>SZABADI ISTVÁN</t>
  </si>
  <si>
    <t>SÓLYA ERVIN</t>
  </si>
  <si>
    <t>HORVÁTH JÁNOS</t>
  </si>
  <si>
    <t>DOMONYI LÁSZLÓ</t>
  </si>
  <si>
    <t>LEHÓCZKI ZSOLT</t>
  </si>
  <si>
    <t>JUHÁSZ GYULA</t>
  </si>
  <si>
    <t>ERŐS ISTVÁN</t>
  </si>
  <si>
    <t>GAZSÓ ATTILA</t>
  </si>
  <si>
    <t>SZÉCSÉNYI TIBOR</t>
  </si>
  <si>
    <t>OLÉ ISTVÁN</t>
  </si>
  <si>
    <t xml:space="preserve">MAJOR BÉLA </t>
  </si>
  <si>
    <t>TŰZOLTÓ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</si>
</sst>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yyyy\.\ m\.\ d\.\ h:mm;@"/>
    <numFmt numFmtId="166" formatCode="h:mm;@"/>
    <numFmt numFmtId="167" formatCode="0_ ;[Red]\-0\ "/>
    <numFmt numFmtId="168" formatCode="yyyy/\ m/\ d\.\ h:mm;@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;;;"/>
    <numFmt numFmtId="174" formatCode="[h]:mm:ss;@"/>
    <numFmt numFmtId="175" formatCode="[$-F400]h:mm:ss\ AM/PM"/>
    <numFmt numFmtId="176" formatCode="h"/>
    <numFmt numFmtId="177" formatCode="h;@"/>
    <numFmt numFmtId="178" formatCode="mm;@"/>
    <numFmt numFmtId="179" formatCode="mm"/>
    <numFmt numFmtId="180" formatCode="mm:ss;@"/>
    <numFmt numFmtId="181" formatCode="[h]:mm;"/>
    <numFmt numFmtId="182" formatCode="h:mm;"/>
    <numFmt numFmtId="183" formatCode="h:mm:ss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Black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Arial"/>
      <family val="0"/>
    </font>
    <font>
      <b/>
      <sz val="22"/>
      <name val="Arial"/>
      <family val="2"/>
    </font>
    <font>
      <sz val="48"/>
      <name val="Arial"/>
      <family val="0"/>
    </font>
    <font>
      <b/>
      <sz val="20"/>
      <color indexed="43"/>
      <name val="Arial"/>
      <family val="2"/>
    </font>
    <font>
      <b/>
      <sz val="20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 Black"/>
      <family val="2"/>
    </font>
    <font>
      <sz val="12"/>
      <color indexed="48"/>
      <name val="Arial"/>
      <family val="0"/>
    </font>
    <font>
      <b/>
      <sz val="12"/>
      <color indexed="11"/>
      <name val="Arial"/>
      <family val="0"/>
    </font>
    <font>
      <sz val="12"/>
      <color indexed="11"/>
      <name val="Arial"/>
      <family val="0"/>
    </font>
    <font>
      <b/>
      <sz val="12"/>
      <color indexed="52"/>
      <name val="Arial"/>
      <family val="0"/>
    </font>
    <font>
      <sz val="12"/>
      <color indexed="52"/>
      <name val="Arial"/>
      <family val="0"/>
    </font>
    <font>
      <sz val="12"/>
      <color indexed="10"/>
      <name val="Arial"/>
      <family val="0"/>
    </font>
    <font>
      <b/>
      <i/>
      <sz val="1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sz val="60"/>
      <color indexed="11"/>
      <name val="Arial"/>
      <family val="2"/>
    </font>
    <font>
      <sz val="10"/>
      <color indexed="11"/>
      <name val="Arial"/>
      <family val="2"/>
    </font>
    <font>
      <sz val="6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 Black"/>
      <family val="2"/>
    </font>
    <font>
      <b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7" fillId="2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0" fillId="3" borderId="0" xfId="0" applyFill="1" applyBorder="1" applyAlignment="1">
      <alignment shrinkToFit="1"/>
    </xf>
    <xf numFmtId="0" fontId="0" fillId="3" borderId="0" xfId="0" applyFill="1" applyBorder="1" applyAlignment="1">
      <alignment horizontal="center" shrinkToFit="1"/>
    </xf>
    <xf numFmtId="0" fontId="15" fillId="3" borderId="2" xfId="17" applyFont="1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shrinkToFit="1"/>
    </xf>
    <xf numFmtId="1" fontId="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shrinkToFit="1"/>
    </xf>
    <xf numFmtId="0" fontId="3" fillId="4" borderId="6" xfId="0" applyFont="1" applyFill="1" applyBorder="1" applyAlignment="1" applyProtection="1">
      <alignment horizontal="center" shrinkToFit="1"/>
      <protection hidden="1"/>
    </xf>
    <xf numFmtId="0" fontId="4" fillId="4" borderId="7" xfId="0" applyFont="1" applyFill="1" applyBorder="1" applyAlignment="1" applyProtection="1">
      <alignment horizontal="center" shrinkToFit="1"/>
      <protection hidden="1"/>
    </xf>
    <xf numFmtId="166" fontId="3" fillId="2" borderId="2" xfId="0" applyNumberFormat="1" applyFont="1" applyFill="1" applyBorder="1" applyAlignment="1" applyProtection="1">
      <alignment horizontal="center" shrinkToFit="1"/>
      <protection locked="0"/>
    </xf>
    <xf numFmtId="166" fontId="4" fillId="2" borderId="8" xfId="0" applyNumberFormat="1" applyFont="1" applyFill="1" applyBorder="1" applyAlignment="1" applyProtection="1">
      <alignment horizontal="center" shrinkToFit="1"/>
      <protection locked="0"/>
    </xf>
    <xf numFmtId="0" fontId="1" fillId="4" borderId="9" xfId="0" applyFont="1" applyFill="1" applyBorder="1" applyAlignment="1" applyProtection="1">
      <alignment horizontal="center" shrinkToFit="1"/>
      <protection hidden="1"/>
    </xf>
    <xf numFmtId="166" fontId="1" fillId="2" borderId="10" xfId="0" applyNumberFormat="1" applyFont="1" applyFill="1" applyBorder="1" applyAlignment="1" applyProtection="1">
      <alignment horizontal="center" shrinkToFit="1"/>
      <protection locked="0"/>
    </xf>
    <xf numFmtId="0" fontId="1" fillId="4" borderId="11" xfId="0" applyFont="1" applyFill="1" applyBorder="1" applyAlignment="1" applyProtection="1">
      <alignment horizontal="center" shrinkToFit="1"/>
      <protection hidden="1"/>
    </xf>
    <xf numFmtId="0" fontId="1" fillId="4" borderId="12" xfId="0" applyFont="1" applyFill="1" applyBorder="1" applyAlignment="1" applyProtection="1">
      <alignment horizontal="center" vertical="center" wrapText="1" shrinkToFit="1"/>
      <protection hidden="1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 shrinkToFit="1"/>
      <protection hidden="1"/>
    </xf>
    <xf numFmtId="0" fontId="1" fillId="4" borderId="6" xfId="0" applyFont="1" applyFill="1" applyBorder="1" applyAlignment="1" applyProtection="1">
      <alignment horizontal="center" vertical="center" wrapText="1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4" borderId="15" xfId="0" applyFont="1" applyFill="1" applyBorder="1" applyAlignment="1" applyProtection="1">
      <alignment horizontal="center" vertical="center" shrinkToFit="1"/>
      <protection hidden="1"/>
    </xf>
    <xf numFmtId="0" fontId="1" fillId="4" borderId="15" xfId="0" applyFont="1" applyFill="1" applyBorder="1" applyAlignment="1" applyProtection="1">
      <alignment horizontal="center" shrinkToFit="1"/>
      <protection hidden="1"/>
    </xf>
    <xf numFmtId="0" fontId="1" fillId="4" borderId="16" xfId="0" applyFont="1" applyFill="1" applyBorder="1" applyAlignment="1" applyProtection="1">
      <alignment horizontal="center" shrinkToFit="1"/>
      <protection hidden="1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90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 textRotation="90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textRotation="90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 textRotation="90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textRotation="90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166" fontId="13" fillId="4" borderId="2" xfId="0" applyNumberFormat="1" applyFont="1" applyFill="1" applyBorder="1" applyAlignment="1" applyProtection="1">
      <alignment horizontal="center" vertical="center" shrinkToFit="1"/>
      <protection hidden="1"/>
    </xf>
    <xf numFmtId="49" fontId="14" fillId="5" borderId="9" xfId="0" applyNumberFormat="1" applyFont="1" applyFill="1" applyBorder="1" applyAlignment="1" applyProtection="1">
      <alignment horizontal="right" vertical="center" shrinkToFit="1"/>
      <protection hidden="1"/>
    </xf>
    <xf numFmtId="166" fontId="26" fillId="4" borderId="2" xfId="0" applyNumberFormat="1" applyFont="1" applyFill="1" applyBorder="1" applyAlignment="1" applyProtection="1">
      <alignment horizontal="center" vertical="center" shrinkToFit="1"/>
      <protection hidden="1"/>
    </xf>
    <xf numFmtId="166" fontId="14" fillId="4" borderId="2" xfId="0" applyNumberFormat="1" applyFont="1" applyFill="1" applyBorder="1" applyAlignment="1" applyProtection="1">
      <alignment shrinkToFit="1"/>
      <protection hidden="1"/>
    </xf>
    <xf numFmtId="0" fontId="14" fillId="4" borderId="2" xfId="0" applyFont="1" applyFill="1" applyBorder="1" applyAlignment="1" applyProtection="1">
      <alignment horizontal="right" vertical="center" shrinkToFit="1"/>
      <protection hidden="1"/>
    </xf>
    <xf numFmtId="167" fontId="14" fillId="4" borderId="2" xfId="0" applyNumberFormat="1" applyFont="1" applyFill="1" applyBorder="1" applyAlignment="1" applyProtection="1">
      <alignment horizontal="right" vertical="center" shrinkToFit="1"/>
      <protection hidden="1"/>
    </xf>
    <xf numFmtId="1" fontId="14" fillId="4" borderId="2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6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65" fontId="2" fillId="0" borderId="2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hidden="1"/>
    </xf>
    <xf numFmtId="0" fontId="11" fillId="4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NumberFormat="1" applyFont="1" applyFill="1" applyBorder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vertical="center"/>
      <protection locked="0"/>
    </xf>
    <xf numFmtId="0" fontId="11" fillId="6" borderId="18" xfId="0" applyFont="1" applyFill="1" applyBorder="1" applyAlignment="1" applyProtection="1">
      <alignment horizontal="center" vertical="center" wrapText="1" shrinkToFit="1"/>
      <protection hidden="1"/>
    </xf>
    <xf numFmtId="165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 wrapText="1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11" fillId="6" borderId="18" xfId="0" applyFont="1" applyFill="1" applyBorder="1" applyAlignment="1" applyProtection="1">
      <alignment horizontal="center" vertical="center" wrapText="1" shrinkToFit="1"/>
      <protection locked="0"/>
    </xf>
    <xf numFmtId="165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6" borderId="17" xfId="0" applyFont="1" applyFill="1" applyBorder="1" applyAlignment="1" applyProtection="1">
      <alignment vertical="center"/>
      <protection locked="0"/>
    </xf>
    <xf numFmtId="0" fontId="0" fillId="6" borderId="17" xfId="0" applyFont="1" applyFill="1" applyBorder="1" applyAlignment="1">
      <alignment vertical="center" wrapText="1"/>
    </xf>
    <xf numFmtId="0" fontId="0" fillId="6" borderId="17" xfId="0" applyFont="1" applyFill="1" applyBorder="1" applyAlignment="1">
      <alignment horizontal="center" vertical="center" wrapText="1"/>
    </xf>
    <xf numFmtId="1" fontId="14" fillId="7" borderId="2" xfId="0" applyNumberFormat="1" applyFont="1" applyFill="1" applyBorder="1" applyAlignment="1" applyProtection="1">
      <alignment horizontal="right" vertical="center" shrinkToFit="1"/>
      <protection hidden="1"/>
    </xf>
    <xf numFmtId="174" fontId="14" fillId="8" borderId="3" xfId="0" applyNumberFormat="1" applyFont="1" applyFill="1" applyBorder="1" applyAlignment="1" applyProtection="1">
      <alignment horizontal="right" vertical="center" shrinkToFit="1"/>
      <protection hidden="1"/>
    </xf>
    <xf numFmtId="174" fontId="14" fillId="4" borderId="2" xfId="0" applyNumberFormat="1" applyFont="1" applyFill="1" applyBorder="1" applyAlignment="1" applyProtection="1">
      <alignment shrinkToFit="1"/>
      <protection hidden="1"/>
    </xf>
    <xf numFmtId="0" fontId="11" fillId="6" borderId="20" xfId="0" applyFont="1" applyFill="1" applyBorder="1" applyAlignment="1" applyProtection="1">
      <alignment horizontal="center" vertical="center" wrapText="1"/>
      <protection locked="0"/>
    </xf>
    <xf numFmtId="166" fontId="5" fillId="0" borderId="2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5" fontId="2" fillId="2" borderId="19" xfId="0" applyNumberFormat="1" applyFont="1" applyFill="1" applyBorder="1" applyAlignment="1" applyProtection="1">
      <alignment horizontal="center" shrinkToFit="1"/>
      <protection locked="0"/>
    </xf>
    <xf numFmtId="175" fontId="2" fillId="2" borderId="21" xfId="0" applyNumberFormat="1" applyFont="1" applyFill="1" applyBorder="1" applyAlignment="1" applyProtection="1">
      <alignment horizontal="center" shrinkToFit="1"/>
      <protection locked="0"/>
    </xf>
    <xf numFmtId="0" fontId="2" fillId="2" borderId="19" xfId="0" applyFont="1" applyFill="1" applyBorder="1" applyAlignment="1" applyProtection="1">
      <alignment horizontal="center" shrinkToFit="1"/>
      <protection locked="0"/>
    </xf>
    <xf numFmtId="1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16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9" borderId="2" xfId="0" applyFont="1" applyFill="1" applyBorder="1" applyAlignment="1" applyProtection="1">
      <alignment horizontal="center" vertical="center" textRotation="90" wrapText="1"/>
      <protection hidden="1"/>
    </xf>
    <xf numFmtId="0" fontId="12" fillId="9" borderId="2" xfId="0" applyFont="1" applyFill="1" applyBorder="1" applyAlignment="1">
      <alignment vertical="center" wrapText="1"/>
    </xf>
    <xf numFmtId="165" fontId="11" fillId="9" borderId="2" xfId="0" applyNumberFormat="1" applyFont="1" applyFill="1" applyBorder="1" applyAlignment="1" applyProtection="1">
      <alignment horizontal="center" vertical="center"/>
      <protection hidden="1"/>
    </xf>
    <xf numFmtId="1" fontId="14" fillId="9" borderId="2" xfId="0" applyNumberFormat="1" applyFont="1" applyFill="1" applyBorder="1" applyAlignment="1" applyProtection="1">
      <alignment horizontal="right" vertical="center" shrinkToFit="1"/>
      <protection hidden="1"/>
    </xf>
    <xf numFmtId="0" fontId="0" fillId="9" borderId="0" xfId="0" applyFont="1" applyFill="1" applyBorder="1" applyAlignment="1">
      <alignment/>
    </xf>
    <xf numFmtId="0" fontId="19" fillId="0" borderId="2" xfId="0" applyFont="1" applyFill="1" applyBorder="1" applyAlignment="1">
      <alignment horizontal="right"/>
    </xf>
    <xf numFmtId="0" fontId="19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175" fontId="2" fillId="10" borderId="19" xfId="0" applyNumberFormat="1" applyFont="1" applyFill="1" applyBorder="1" applyAlignment="1" applyProtection="1">
      <alignment horizontal="center" shrinkToFit="1"/>
      <protection locked="0"/>
    </xf>
    <xf numFmtId="175" fontId="2" fillId="10" borderId="21" xfId="0" applyNumberFormat="1" applyFont="1" applyFill="1" applyBorder="1" applyAlignment="1" applyProtection="1">
      <alignment horizontal="center" shrinkToFit="1"/>
      <protection locked="0"/>
    </xf>
    <xf numFmtId="0" fontId="2" fillId="10" borderId="19" xfId="0" applyFont="1" applyFill="1" applyBorder="1" applyAlignment="1" applyProtection="1">
      <alignment horizontal="center" shrinkToFit="1"/>
      <protection locked="0"/>
    </xf>
    <xf numFmtId="1" fontId="2" fillId="10" borderId="6" xfId="0" applyNumberFormat="1" applyFont="1" applyFill="1" applyBorder="1" applyAlignment="1" applyProtection="1">
      <alignment horizontal="center" vertical="center" shrinkToFit="1"/>
      <protection locked="0"/>
    </xf>
    <xf numFmtId="166" fontId="2" fillId="1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10" borderId="5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/>
    </xf>
    <xf numFmtId="49" fontId="1" fillId="3" borderId="9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49" fontId="1" fillId="3" borderId="22" xfId="0" applyNumberFormat="1" applyFont="1" applyFill="1" applyBorder="1" applyAlignment="1">
      <alignment horizontal="left"/>
    </xf>
    <xf numFmtId="49" fontId="1" fillId="3" borderId="17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33" fillId="3" borderId="23" xfId="0" applyFont="1" applyFill="1" applyBorder="1" applyAlignment="1">
      <alignment vertical="center"/>
    </xf>
    <xf numFmtId="0" fontId="33" fillId="3" borderId="23" xfId="0" applyNumberFormat="1" applyFont="1" applyFill="1" applyBorder="1" applyAlignment="1">
      <alignment vertical="center"/>
    </xf>
    <xf numFmtId="166" fontId="33" fillId="3" borderId="23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0" fillId="0" borderId="25" xfId="0" applyFill="1" applyBorder="1" applyAlignment="1" applyProtection="1">
      <alignment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6" fillId="0" borderId="0" xfId="0" applyFont="1" applyAlignment="1" applyProtection="1">
      <alignment horizontal="center" vertical="center" textRotation="40"/>
      <protection locked="0"/>
    </xf>
    <xf numFmtId="0" fontId="37" fillId="0" borderId="0" xfId="0" applyFont="1" applyAlignment="1" applyProtection="1">
      <alignment horizontal="center" vertical="center" textRotation="40"/>
      <protection locked="0"/>
    </xf>
    <xf numFmtId="0" fontId="0" fillId="0" borderId="0" xfId="0" applyAlignment="1">
      <alignment horizontal="center" vertical="center" textRotation="40"/>
    </xf>
    <xf numFmtId="0" fontId="38" fillId="0" borderId="0" xfId="0" applyFont="1" applyAlignment="1">
      <alignment horizontal="center" vertical="center" textRotation="40"/>
    </xf>
    <xf numFmtId="0" fontId="0" fillId="0" borderId="2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28" xfId="0" applyNumberFormat="1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shrinkToFit="1"/>
      <protection hidden="1"/>
    </xf>
    <xf numFmtId="0" fontId="39" fillId="0" borderId="0" xfId="0" applyNumberFormat="1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top"/>
      <protection hidden="1"/>
    </xf>
    <xf numFmtId="0" fontId="1" fillId="0" borderId="3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left" vertical="top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left" vertical="top" wrapText="1"/>
      <protection hidden="1"/>
    </xf>
    <xf numFmtId="0" fontId="1" fillId="0" borderId="28" xfId="0" applyFont="1" applyBorder="1" applyAlignment="1" applyProtection="1">
      <alignment horizontal="left" vertical="top"/>
      <protection hidden="1"/>
    </xf>
    <xf numFmtId="0" fontId="2" fillId="0" borderId="26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 vertical="top"/>
      <protection hidden="1"/>
    </xf>
    <xf numFmtId="0" fontId="2" fillId="0" borderId="29" xfId="0" applyFont="1" applyBorder="1" applyAlignment="1" applyProtection="1">
      <alignment horizontal="left" vertical="top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0" borderId="31" xfId="0" applyFont="1" applyBorder="1" applyAlignment="1" applyProtection="1">
      <alignment horizontal="left" vertical="top"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175" fontId="2" fillId="4" borderId="19" xfId="0" applyNumberFormat="1" applyFont="1" applyFill="1" applyBorder="1" applyAlignment="1" applyProtection="1">
      <alignment horizontal="center" shrinkToFit="1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vertical="center"/>
      <protection locked="0"/>
    </xf>
    <xf numFmtId="0" fontId="0" fillId="5" borderId="17" xfId="0" applyFont="1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vertical="center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 shrinkToFit="1"/>
      <protection locked="0"/>
    </xf>
    <xf numFmtId="0" fontId="2" fillId="5" borderId="5" xfId="0" applyFont="1" applyFill="1" applyBorder="1" applyAlignment="1" applyProtection="1">
      <alignment horizontal="center" vertical="center" wrapText="1" shrinkToFit="1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hidden="1"/>
    </xf>
    <xf numFmtId="1" fontId="5" fillId="4" borderId="2" xfId="0" applyNumberFormat="1" applyFont="1" applyFill="1" applyBorder="1" applyAlignment="1" applyProtection="1">
      <alignment horizontal="right" vertical="center" shrinkToFit="1"/>
      <protection hidden="1"/>
    </xf>
    <xf numFmtId="1" fontId="42" fillId="4" borderId="2" xfId="0" applyNumberFormat="1" applyFont="1" applyFill="1" applyBorder="1" applyAlignment="1" applyProtection="1">
      <alignment horizontal="right" vertical="center" shrinkToFit="1"/>
      <protection hidden="1"/>
    </xf>
    <xf numFmtId="1" fontId="24" fillId="4" borderId="2" xfId="0" applyNumberFormat="1" applyFont="1" applyFill="1" applyBorder="1" applyAlignment="1" applyProtection="1">
      <alignment horizontal="right" vertical="center" shrinkToFit="1"/>
      <protection hidden="1"/>
    </xf>
    <xf numFmtId="174" fontId="5" fillId="4" borderId="3" xfId="0" applyNumberFormat="1" applyFont="1" applyFill="1" applyBorder="1" applyAlignment="1" applyProtection="1">
      <alignment horizontal="right" vertical="center" shrinkToFit="1"/>
      <protection hidden="1"/>
    </xf>
    <xf numFmtId="174" fontId="42" fillId="4" borderId="3" xfId="0" applyNumberFormat="1" applyFont="1" applyFill="1" applyBorder="1" applyAlignment="1" applyProtection="1">
      <alignment horizontal="right" vertical="center" shrinkToFit="1"/>
      <protection hidden="1"/>
    </xf>
    <xf numFmtId="174" fontId="24" fillId="4" borderId="3" xfId="0" applyNumberFormat="1" applyFont="1" applyFill="1" applyBorder="1" applyAlignment="1" applyProtection="1">
      <alignment horizontal="right" vertical="center" shrinkToFit="1"/>
      <protection hidden="1"/>
    </xf>
    <xf numFmtId="166" fontId="44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5" fillId="3" borderId="2" xfId="17" applyFill="1" applyBorder="1" applyAlignment="1" applyProtection="1">
      <alignment horizontal="center" shrinkToFit="1"/>
      <protection hidden="1"/>
    </xf>
    <xf numFmtId="0" fontId="15" fillId="3" borderId="2" xfId="17" applyFill="1" applyBorder="1" applyAlignment="1">
      <alignment horizontal="center" shrinkToFit="1"/>
    </xf>
    <xf numFmtId="0" fontId="15" fillId="3" borderId="2" xfId="17" applyFill="1" applyBorder="1" applyAlignment="1">
      <alignment horizontal="center"/>
    </xf>
    <xf numFmtId="166" fontId="1" fillId="2" borderId="40" xfId="0" applyNumberFormat="1" applyFont="1" applyFill="1" applyBorder="1" applyAlignment="1" applyProtection="1">
      <alignment horizont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 shrinkToFit="1"/>
      <protection locked="0"/>
    </xf>
    <xf numFmtId="0" fontId="2" fillId="2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 applyProtection="1">
      <alignment horizontal="left" shrinkToFit="1"/>
      <protection locked="0"/>
    </xf>
    <xf numFmtId="0" fontId="0" fillId="2" borderId="2" xfId="0" applyNumberFormat="1" applyFont="1" applyFill="1" applyBorder="1" applyAlignment="1" applyProtection="1">
      <alignment horizontal="left" shrinkToFit="1"/>
      <protection locked="0"/>
    </xf>
    <xf numFmtId="0" fontId="2" fillId="2" borderId="2" xfId="0" applyNumberFormat="1" applyFont="1" applyFill="1" applyBorder="1" applyAlignment="1" applyProtection="1">
      <alignment horizontal="left" shrinkToFit="1"/>
      <protection locked="0"/>
    </xf>
    <xf numFmtId="0" fontId="0" fillId="2" borderId="2" xfId="0" applyFont="1" applyFill="1" applyBorder="1" applyAlignment="1" applyProtection="1">
      <alignment horizontal="left" shrinkToFit="1"/>
      <protection locked="0"/>
    </xf>
    <xf numFmtId="0" fontId="19" fillId="3" borderId="0" xfId="0" applyFont="1" applyFill="1" applyBorder="1" applyAlignment="1" applyProtection="1">
      <alignment textRotation="255"/>
      <protection hidden="1"/>
    </xf>
    <xf numFmtId="0" fontId="0" fillId="3" borderId="0" xfId="0" applyFont="1" applyFill="1" applyBorder="1" applyAlignment="1">
      <alignment textRotation="255"/>
    </xf>
    <xf numFmtId="0" fontId="27" fillId="0" borderId="0" xfId="0" applyFont="1" applyFill="1" applyBorder="1" applyAlignment="1">
      <alignment horizontal="center" textRotation="255"/>
    </xf>
    <xf numFmtId="0" fontId="19" fillId="0" borderId="0" xfId="0" applyFont="1" applyFill="1" applyBorder="1" applyAlignment="1" applyProtection="1">
      <alignment textRotation="255"/>
      <protection hidden="1"/>
    </xf>
    <xf numFmtId="0" fontId="19" fillId="0" borderId="0" xfId="0" applyFont="1" applyFill="1" applyBorder="1" applyAlignment="1">
      <alignment textRotation="255"/>
    </xf>
    <xf numFmtId="0" fontId="19" fillId="0" borderId="0" xfId="0" applyFont="1" applyFill="1" applyAlignment="1" applyProtection="1">
      <alignment textRotation="255"/>
      <protection hidden="1"/>
    </xf>
    <xf numFmtId="0" fontId="0" fillId="3" borderId="0" xfId="0" applyFont="1" applyFill="1" applyAlignment="1">
      <alignment textRotation="255"/>
    </xf>
    <xf numFmtId="0" fontId="9" fillId="0" borderId="5" xfId="0" applyFont="1" applyFill="1" applyBorder="1" applyAlignment="1" applyProtection="1">
      <alignment horizontal="center" vertical="center" textRotation="90"/>
      <protection hidden="1"/>
    </xf>
    <xf numFmtId="0" fontId="24" fillId="0" borderId="5" xfId="0" applyFont="1" applyFill="1" applyBorder="1" applyAlignment="1" applyProtection="1">
      <alignment horizontal="center" vertical="center" textRotation="90"/>
      <protection hidden="1"/>
    </xf>
    <xf numFmtId="0" fontId="25" fillId="0" borderId="5" xfId="0" applyFont="1" applyFill="1" applyBorder="1" applyAlignment="1" applyProtection="1">
      <alignment horizontal="center" vertical="center" textRotation="90"/>
      <protection hidden="1"/>
    </xf>
    <xf numFmtId="0" fontId="5" fillId="0" borderId="5" xfId="0" applyFont="1" applyFill="1" applyBorder="1" applyAlignment="1" applyProtection="1">
      <alignment horizontal="center" vertical="center" textRotation="90"/>
      <protection hidden="1"/>
    </xf>
    <xf numFmtId="0" fontId="2" fillId="3" borderId="2" xfId="0" applyFont="1" applyFill="1" applyBorder="1" applyAlignment="1" applyProtection="1">
      <alignment horizontal="center" textRotation="255"/>
      <protection hidden="1"/>
    </xf>
    <xf numFmtId="182" fontId="2" fillId="2" borderId="2" xfId="0" applyNumberFormat="1" applyFont="1" applyFill="1" applyBorder="1" applyAlignment="1">
      <alignment horizontal="left" shrinkToFit="1"/>
    </xf>
    <xf numFmtId="182" fontId="0" fillId="3" borderId="0" xfId="0" applyNumberFormat="1" applyFont="1" applyFill="1" applyAlignment="1">
      <alignment/>
    </xf>
    <xf numFmtId="182" fontId="2" fillId="2" borderId="2" xfId="0" applyNumberFormat="1" applyFont="1" applyFill="1" applyBorder="1" applyAlignment="1">
      <alignment horizontal="left" vertical="center" shrinkToFit="1"/>
    </xf>
    <xf numFmtId="182" fontId="0" fillId="3" borderId="0" xfId="0" applyNumberFormat="1" applyFont="1" applyFill="1" applyBorder="1" applyAlignment="1">
      <alignment/>
    </xf>
    <xf numFmtId="182" fontId="2" fillId="2" borderId="2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20" fontId="0" fillId="2" borderId="2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166" fontId="0" fillId="2" borderId="2" xfId="0" applyNumberFormat="1" applyFont="1" applyFill="1" applyBorder="1" applyAlignment="1" applyProtection="1">
      <alignment horizontal="center" textRotation="255"/>
      <protection hidden="1"/>
    </xf>
    <xf numFmtId="166" fontId="0" fillId="2" borderId="2" xfId="0" applyNumberFormat="1" applyFont="1" applyFill="1" applyBorder="1" applyAlignment="1" applyProtection="1">
      <alignment horizontal="center" textRotation="255"/>
      <protection hidden="1"/>
    </xf>
    <xf numFmtId="175" fontId="2" fillId="4" borderId="19" xfId="0" applyNumberFormat="1" applyFont="1" applyFill="1" applyBorder="1" applyAlignment="1" applyProtection="1">
      <alignment horizontal="center" shrinkToFit="1"/>
      <protection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66" fontId="3" fillId="2" borderId="3" xfId="0" applyNumberFormat="1" applyFont="1" applyFill="1" applyBorder="1" applyAlignment="1" applyProtection="1">
      <alignment horizontal="center" shrinkToFit="1"/>
      <protection locked="0"/>
    </xf>
    <xf numFmtId="166" fontId="4" fillId="2" borderId="4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74" fontId="1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right" vertical="center" wrapText="1"/>
    </xf>
    <xf numFmtId="174" fontId="5" fillId="0" borderId="2" xfId="0" applyNumberFormat="1" applyFont="1" applyFill="1" applyBorder="1" applyAlignment="1" applyProtection="1">
      <alignment horizontal="center" vertical="center"/>
      <protection locked="0"/>
    </xf>
    <xf numFmtId="17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4" fontId="2" fillId="10" borderId="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0" xfId="0" applyNumberFormat="1" applyFont="1" applyBorder="1" applyAlignment="1">
      <alignment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5" fillId="3" borderId="2" xfId="0" applyFont="1" applyFill="1" applyBorder="1" applyAlignment="1" applyProtection="1">
      <alignment horizontal="center" vertical="center" wrapText="1"/>
      <protection hidden="1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horizontal="center" vertical="center" wrapText="1" shrinkToFit="1"/>
      <protection hidden="1"/>
    </xf>
    <xf numFmtId="165" fontId="5" fillId="4" borderId="19" xfId="0" applyNumberFormat="1" applyFont="1" applyFill="1" applyBorder="1" applyAlignment="1" applyProtection="1">
      <alignment horizontal="center" vertical="center"/>
      <protection hidden="1"/>
    </xf>
    <xf numFmtId="175" fontId="2" fillId="4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2" borderId="2" xfId="0" applyNumberFormat="1" applyFont="1" applyFill="1" applyBorder="1" applyAlignment="1" applyProtection="1">
      <alignment horizontal="left" shrinkToFit="1"/>
      <protection locked="0"/>
    </xf>
    <xf numFmtId="182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20" fontId="0" fillId="2" borderId="2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 applyProtection="1">
      <alignment horizontal="center" textRotation="255"/>
      <protection hidden="1"/>
    </xf>
    <xf numFmtId="0" fontId="0" fillId="0" borderId="5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82" fontId="0" fillId="2" borderId="2" xfId="0" applyNumberFormat="1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/>
    </xf>
    <xf numFmtId="182" fontId="0" fillId="2" borderId="2" xfId="0" applyNumberFormat="1" applyFont="1" applyFill="1" applyBorder="1" applyAlignment="1">
      <alignment horizontal="left" shrinkToFit="1"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2" xfId="0" applyFont="1" applyFill="1" applyBorder="1" applyAlignment="1" applyProtection="1">
      <alignment horizontal="left" shrinkToFit="1"/>
      <protection locked="0"/>
    </xf>
    <xf numFmtId="0" fontId="0" fillId="2" borderId="2" xfId="0" applyNumberFormat="1" applyFont="1" applyFill="1" applyBorder="1" applyAlignment="1" applyProtection="1">
      <alignment horizontal="left" shrinkToFit="1"/>
      <protection locked="0"/>
    </xf>
    <xf numFmtId="0" fontId="18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0" fontId="0" fillId="2" borderId="2" xfId="0" applyNumberFormat="1" applyFont="1" applyFill="1" applyBorder="1" applyAlignment="1" applyProtection="1">
      <alignment horizontal="left" shrinkToFit="1"/>
      <protection locked="0"/>
    </xf>
    <xf numFmtId="0" fontId="21" fillId="3" borderId="0" xfId="0" applyFont="1" applyFill="1" applyBorder="1" applyAlignment="1" applyProtection="1">
      <alignment horizontal="center" vertical="center" textRotation="90"/>
      <protection hidden="1"/>
    </xf>
    <xf numFmtId="0" fontId="21" fillId="0" borderId="0" xfId="0" applyFont="1" applyAlignment="1" applyProtection="1">
      <alignment horizontal="center" vertical="center" textRotation="90"/>
      <protection hidden="1"/>
    </xf>
    <xf numFmtId="0" fontId="8" fillId="5" borderId="0" xfId="0" applyFont="1" applyFill="1" applyBorder="1" applyAlignment="1" applyProtection="1">
      <alignment horizontal="center" vertical="center" shrinkToFit="1"/>
      <protection hidden="1"/>
    </xf>
    <xf numFmtId="0" fontId="0" fillId="5" borderId="0" xfId="0" applyFill="1" applyAlignment="1" applyProtection="1">
      <alignment horizontal="center" vertical="center" shrinkToFit="1"/>
      <protection hidden="1"/>
    </xf>
    <xf numFmtId="0" fontId="20" fillId="2" borderId="3" xfId="0" applyFont="1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>
      <alignment shrinkToFit="1"/>
    </xf>
    <xf numFmtId="0" fontId="0" fillId="2" borderId="5" xfId="0" applyFill="1" applyBorder="1" applyAlignment="1">
      <alignment shrinkToFit="1"/>
    </xf>
    <xf numFmtId="14" fontId="23" fillId="2" borderId="3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left" vertical="center" shrinkToFit="1"/>
      <protection hidden="1"/>
    </xf>
    <xf numFmtId="0" fontId="8" fillId="0" borderId="4" xfId="0" applyFont="1" applyBorder="1" applyAlignment="1" applyProtection="1">
      <alignment horizontal="left" vertical="center" shrinkToFit="1"/>
      <protection hidden="1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0" fillId="0" borderId="4" xfId="0" applyBorder="1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166" fontId="30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>
      <alignment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27" fillId="0" borderId="2" xfId="0" applyFont="1" applyFill="1" applyBorder="1" applyAlignment="1">
      <alignment horizontal="center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>
      <alignment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31" fillId="0" borderId="2" xfId="0" applyFont="1" applyFill="1" applyBorder="1" applyAlignment="1">
      <alignment horizontal="center" vertical="center"/>
    </xf>
    <xf numFmtId="166" fontId="39" fillId="0" borderId="28" xfId="0" applyNumberFormat="1" applyFont="1" applyBorder="1" applyAlignment="1" applyProtection="1">
      <alignment horizontal="center" shrinkToFit="1"/>
      <protection hidden="1" locked="0"/>
    </xf>
    <xf numFmtId="166" fontId="40" fillId="0" borderId="25" xfId="0" applyNumberFormat="1" applyFont="1" applyBorder="1" applyAlignment="1" applyProtection="1">
      <alignment horizontal="center" shrinkToFit="1"/>
      <protection hidden="1" locked="0"/>
    </xf>
    <xf numFmtId="166" fontId="40" fillId="0" borderId="38" xfId="0" applyNumberFormat="1" applyFont="1" applyBorder="1" applyAlignment="1" applyProtection="1">
      <alignment horizontal="center" shrinkToFit="1"/>
      <protection hidden="1" locked="0"/>
    </xf>
    <xf numFmtId="166" fontId="40" fillId="0" borderId="37" xfId="0" applyNumberFormat="1" applyFont="1" applyBorder="1" applyAlignment="1" applyProtection="1">
      <alignment horizontal="center" shrinkToFit="1"/>
      <protection hidden="1" locked="0"/>
    </xf>
    <xf numFmtId="166" fontId="40" fillId="0" borderId="36" xfId="0" applyNumberFormat="1" applyFont="1" applyBorder="1" applyAlignment="1" applyProtection="1">
      <alignment horizontal="center" shrinkToFit="1"/>
      <protection hidden="1" locked="0"/>
    </xf>
    <xf numFmtId="166" fontId="40" fillId="0" borderId="39" xfId="0" applyNumberFormat="1" applyFont="1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36" xfId="0" applyBorder="1" applyAlignment="1" applyProtection="1">
      <alignment/>
      <protection hidden="1" locked="0"/>
    </xf>
    <xf numFmtId="0" fontId="0" fillId="0" borderId="39" xfId="0" applyBorder="1" applyAlignment="1" applyProtection="1">
      <alignment/>
      <protection hidden="1" locked="0"/>
    </xf>
    <xf numFmtId="0" fontId="39" fillId="4" borderId="28" xfId="0" applyFont="1" applyFill="1" applyBorder="1" applyAlignment="1" applyProtection="1">
      <alignment horizontal="center" shrinkToFit="1"/>
      <protection hidden="1" locked="0"/>
    </xf>
    <xf numFmtId="0" fontId="40" fillId="4" borderId="25" xfId="0" applyFont="1" applyFill="1" applyBorder="1" applyAlignment="1" applyProtection="1">
      <alignment horizontal="center" shrinkToFit="1"/>
      <protection hidden="1" locked="0"/>
    </xf>
    <xf numFmtId="0" fontId="40" fillId="4" borderId="38" xfId="0" applyFont="1" applyFill="1" applyBorder="1" applyAlignment="1" applyProtection="1">
      <alignment horizontal="center" shrinkToFit="1"/>
      <protection hidden="1" locked="0"/>
    </xf>
    <xf numFmtId="0" fontId="40" fillId="4" borderId="37" xfId="0" applyFont="1" applyFill="1" applyBorder="1" applyAlignment="1" applyProtection="1">
      <alignment horizontal="center" shrinkToFit="1"/>
      <protection hidden="1" locked="0"/>
    </xf>
    <xf numFmtId="0" fontId="40" fillId="4" borderId="36" xfId="0" applyFont="1" applyFill="1" applyBorder="1" applyAlignment="1" applyProtection="1">
      <alignment horizontal="center" shrinkToFit="1"/>
      <protection hidden="1" locked="0"/>
    </xf>
    <xf numFmtId="0" fontId="40" fillId="4" borderId="39" xfId="0" applyFont="1" applyFill="1" applyBorder="1" applyAlignment="1" applyProtection="1">
      <alignment horizontal="center" shrinkToFit="1"/>
      <protection hidden="1" locked="0"/>
    </xf>
    <xf numFmtId="20" fontId="39" fillId="4" borderId="28" xfId="0" applyNumberFormat="1" applyFont="1" applyFill="1" applyBorder="1" applyAlignment="1" applyProtection="1">
      <alignment horizontal="center" shrinkToFit="1"/>
      <protection hidden="1" locked="0"/>
    </xf>
    <xf numFmtId="0" fontId="34" fillId="11" borderId="28" xfId="0" applyFont="1" applyFill="1" applyBorder="1" applyAlignment="1" applyProtection="1">
      <alignment horizontal="center" vertical="center" wrapText="1"/>
      <protection hidden="1"/>
    </xf>
    <xf numFmtId="0" fontId="0" fillId="11" borderId="38" xfId="0" applyFill="1" applyBorder="1" applyAlignment="1" applyProtection="1">
      <alignment wrapText="1"/>
      <protection hidden="1"/>
    </xf>
    <xf numFmtId="0" fontId="0" fillId="11" borderId="29" xfId="0" applyFill="1" applyBorder="1" applyAlignment="1" applyProtection="1">
      <alignment wrapText="1"/>
      <protection hidden="1"/>
    </xf>
    <xf numFmtId="0" fontId="0" fillId="11" borderId="31" xfId="0" applyFill="1" applyBorder="1" applyAlignment="1" applyProtection="1">
      <alignment wrapText="1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35" fillId="0" borderId="46" xfId="0" applyFont="1" applyBorder="1" applyAlignment="1" applyProtection="1">
      <alignment/>
      <protection hidden="1"/>
    </xf>
    <xf numFmtId="0" fontId="35" fillId="0" borderId="47" xfId="0" applyFont="1" applyBorder="1" applyAlignment="1" applyProtection="1">
      <alignment/>
      <protection hidden="1"/>
    </xf>
    <xf numFmtId="0" fontId="23" fillId="11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11" borderId="38" xfId="0" applyFont="1" applyFill="1" applyBorder="1" applyAlignment="1" applyProtection="1">
      <alignment wrapText="1"/>
      <protection hidden="1" locked="0"/>
    </xf>
    <xf numFmtId="0" fontId="35" fillId="11" borderId="29" xfId="0" applyFont="1" applyFill="1" applyBorder="1" applyAlignment="1" applyProtection="1">
      <alignment wrapText="1"/>
      <protection hidden="1" locked="0"/>
    </xf>
    <xf numFmtId="0" fontId="35" fillId="11" borderId="31" xfId="0" applyFont="1" applyFill="1" applyBorder="1" applyAlignment="1" applyProtection="1">
      <alignment wrapText="1"/>
      <protection hidden="1" locked="0"/>
    </xf>
    <xf numFmtId="0" fontId="23" fillId="4" borderId="24" xfId="0" applyFont="1" applyFill="1" applyBorder="1" applyAlignment="1" applyProtection="1">
      <alignment horizontal="center" vertical="center"/>
      <protection hidden="1" locked="0"/>
    </xf>
    <xf numFmtId="0" fontId="35" fillId="4" borderId="27" xfId="0" applyFont="1" applyFill="1" applyBorder="1" applyAlignment="1" applyProtection="1">
      <alignment horizontal="center" vertical="center"/>
      <protection hidden="1" locked="0"/>
    </xf>
    <xf numFmtId="20" fontId="23" fillId="4" borderId="2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vertical="center" wrapText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 applyProtection="1">
      <alignment horizontal="center" vertical="center" wrapText="1"/>
      <protection hidden="1"/>
    </xf>
    <xf numFmtId="0" fontId="11" fillId="6" borderId="49" xfId="0" applyFont="1" applyFill="1" applyBorder="1" applyAlignment="1" applyProtection="1">
      <alignment horizontal="center" vertical="center" wrapText="1"/>
      <protection hidden="1"/>
    </xf>
    <xf numFmtId="0" fontId="11" fillId="6" borderId="20" xfId="0" applyFont="1" applyFill="1" applyBorder="1" applyAlignment="1" applyProtection="1">
      <alignment horizontal="center" vertical="center" wrapText="1"/>
      <protection hidden="1"/>
    </xf>
    <xf numFmtId="0" fontId="11" fillId="4" borderId="2" xfId="0" applyFont="1" applyFill="1" applyBorder="1" applyAlignment="1" applyProtection="1">
      <alignment horizontal="center" vertical="center" textRotation="90" wrapText="1"/>
      <protection hidden="1"/>
    </xf>
    <xf numFmtId="0" fontId="11" fillId="4" borderId="2" xfId="0" applyFont="1" applyFill="1" applyBorder="1" applyAlignment="1" applyProtection="1">
      <alignment horizontal="center" vertical="center" textRotation="90" wrapText="1"/>
      <protection hidden="1"/>
    </xf>
    <xf numFmtId="0" fontId="12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textRotation="90" wrapText="1" shrinkToFit="1"/>
    </xf>
    <xf numFmtId="0" fontId="12" fillId="4" borderId="2" xfId="0" applyFont="1" applyFill="1" applyBorder="1" applyAlignment="1">
      <alignment vertical="center" wrapText="1" shrinkToFit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shrinkToFit="1"/>
      <protection hidden="1"/>
    </xf>
    <xf numFmtId="0" fontId="12" fillId="6" borderId="2" xfId="0" applyFont="1" applyFill="1" applyBorder="1" applyAlignment="1" applyProtection="1">
      <alignment horizontal="center" vertical="center" shrinkToFit="1"/>
      <protection hidden="1"/>
    </xf>
    <xf numFmtId="0" fontId="10" fillId="3" borderId="2" xfId="0" applyFont="1" applyFill="1" applyBorder="1" applyAlignment="1" applyProtection="1">
      <alignment horizontal="center" vertical="center" textRotation="90" wrapText="1"/>
      <protection hidden="1"/>
    </xf>
    <xf numFmtId="0" fontId="0" fillId="0" borderId="3" xfId="0" applyFont="1" applyBorder="1" applyAlignment="1">
      <alignment vertical="center" wrapText="1"/>
    </xf>
    <xf numFmtId="0" fontId="24" fillId="4" borderId="2" xfId="0" applyFont="1" applyFill="1" applyBorder="1" applyAlignment="1" applyProtection="1">
      <alignment horizontal="center" vertical="center" textRotation="90" wrapText="1"/>
      <protection hidden="1"/>
    </xf>
    <xf numFmtId="0" fontId="37" fillId="4" borderId="3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center" vertical="center" shrinkToFit="1"/>
      <protection hidden="1"/>
    </xf>
    <xf numFmtId="0" fontId="0" fillId="5" borderId="2" xfId="0" applyFont="1" applyFill="1" applyBorder="1" applyAlignment="1" applyProtection="1">
      <alignment horizontal="center" vertical="center" shrinkToFit="1"/>
      <protection hidden="1"/>
    </xf>
    <xf numFmtId="0" fontId="5" fillId="4" borderId="2" xfId="0" applyFont="1" applyFill="1" applyBorder="1" applyAlignment="1">
      <alignment horizontal="center" vertical="center" textRotation="90" wrapText="1"/>
    </xf>
    <xf numFmtId="0" fontId="41" fillId="4" borderId="2" xfId="0" applyFont="1" applyFill="1" applyBorder="1" applyAlignment="1">
      <alignment vertical="center" wrapText="1"/>
    </xf>
    <xf numFmtId="0" fontId="42" fillId="4" borderId="2" xfId="0" applyFont="1" applyFill="1" applyBorder="1" applyAlignment="1">
      <alignment horizontal="center" vertical="center" textRotation="90" wrapText="1"/>
    </xf>
    <xf numFmtId="0" fontId="43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 applyProtection="1">
      <alignment horizontal="center" vertical="center" textRotation="90" wrapText="1"/>
      <protection hidden="1"/>
    </xf>
    <xf numFmtId="0" fontId="41" fillId="4" borderId="3" xfId="0" applyFont="1" applyFill="1" applyBorder="1" applyAlignment="1">
      <alignment vertical="center" wrapText="1"/>
    </xf>
    <xf numFmtId="0" fontId="42" fillId="4" borderId="2" xfId="0" applyFont="1" applyFill="1" applyBorder="1" applyAlignment="1" applyProtection="1">
      <alignment horizontal="center" vertical="center" textRotation="90" wrapText="1"/>
      <protection hidden="1"/>
    </xf>
    <xf numFmtId="0" fontId="43" fillId="4" borderId="3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 textRotation="90" wrapText="1"/>
    </xf>
    <xf numFmtId="0" fontId="37" fillId="4" borderId="2" xfId="0" applyFont="1" applyFill="1" applyBorder="1" applyAlignment="1">
      <alignment vertical="center" wrapText="1"/>
    </xf>
    <xf numFmtId="0" fontId="2" fillId="5" borderId="17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hidden="1"/>
    </xf>
    <xf numFmtId="0" fontId="2" fillId="5" borderId="49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57150</xdr:rowOff>
    </xdr:from>
    <xdr:to>
      <xdr:col>6</xdr:col>
      <xdr:colOff>1009650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57150"/>
          <a:ext cx="3076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BÁCS TROPHY
GÉPÁTVÉTELI LAP
</a:t>
          </a:r>
        </a:p>
      </xdr:txBody>
    </xdr:sp>
    <xdr:clientData/>
  </xdr:twoCellAnchor>
  <xdr:oneCellAnchor>
    <xdr:from>
      <xdr:col>1</xdr:col>
      <xdr:colOff>1257300</xdr:colOff>
      <xdr:row>4</xdr:row>
      <xdr:rowOff>9525</xdr:rowOff>
    </xdr:from>
    <xdr:ext cx="3162300" cy="390525"/>
    <xdr:sp textlink="'[1]Beállítások'!J15">
      <xdr:nvSpPr>
        <xdr:cNvPr id="2" name="TextBox 2"/>
        <xdr:cNvSpPr txBox="1">
          <a:spLocks noChangeAspect="1" noChangeArrowheads="1"/>
        </xdr:cNvSpPr>
      </xdr:nvSpPr>
      <xdr:spPr>
        <a:xfrm>
          <a:off x="1552575" y="809625"/>
          <a:ext cx="3162300" cy="3905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6aed35e-4cc2-4d1e-a349-38c48f5b2645}" type="TxLink">
            <a:rPr lang="en-US" cap="none" sz="2200" b="1" i="0" u="none" baseline="0">
              <a:latin typeface="Arial"/>
              <a:ea typeface="Arial"/>
              <a:cs typeface="Arial"/>
            </a:rPr>
            <a:t>I. Futam Kecel</a:t>
          </a:fld>
        </a:p>
      </xdr:txBody>
    </xdr:sp>
    <xdr:clientData/>
  </xdr:oneCellAnchor>
  <xdr:twoCellAnchor>
    <xdr:from>
      <xdr:col>7</xdr:col>
      <xdr:colOff>66675</xdr:colOff>
      <xdr:row>0</xdr:row>
      <xdr:rowOff>57150</xdr:rowOff>
    </xdr:from>
    <xdr:to>
      <xdr:col>9</xdr:col>
      <xdr:colOff>0</xdr:colOff>
      <xdr:row>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48300" y="57150"/>
          <a:ext cx="11239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57150</xdr:rowOff>
    </xdr:from>
    <xdr:to>
      <xdr:col>1</xdr:col>
      <xdr:colOff>885825</xdr:colOff>
      <xdr:row>2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57150"/>
          <a:ext cx="1047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0</xdr:row>
      <xdr:rowOff>47625</xdr:rowOff>
    </xdr:from>
    <xdr:to>
      <xdr:col>6</xdr:col>
      <xdr:colOff>1028700</xdr:colOff>
      <xdr:row>2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00200" y="47625"/>
          <a:ext cx="3076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BÁCS TROPHY
GÉPÁTVÉTELI LAP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</xdr:row>
      <xdr:rowOff>9525</xdr:rowOff>
    </xdr:from>
    <xdr:to>
      <xdr:col>2</xdr:col>
      <xdr:colOff>323850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1438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9525</xdr:rowOff>
    </xdr:from>
    <xdr:to>
      <xdr:col>2</xdr:col>
      <xdr:colOff>323850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819275" y="1724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9525</xdr:rowOff>
    </xdr:from>
    <xdr:to>
      <xdr:col>2</xdr:col>
      <xdr:colOff>323850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819275" y="3438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9525</xdr:rowOff>
    </xdr:from>
    <xdr:to>
      <xdr:col>2</xdr:col>
      <xdr:colOff>323850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819275" y="3724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9525</xdr:rowOff>
    </xdr:from>
    <xdr:to>
      <xdr:col>2</xdr:col>
      <xdr:colOff>323850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819275" y="543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9525</xdr:rowOff>
    </xdr:from>
    <xdr:to>
      <xdr:col>2</xdr:col>
      <xdr:colOff>323850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1819275" y="5724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5</xdr:row>
      <xdr:rowOff>9525</xdr:rowOff>
    </xdr:from>
    <xdr:to>
      <xdr:col>9</xdr:col>
      <xdr:colOff>323850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0" y="1438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6</xdr:row>
      <xdr:rowOff>9525</xdr:rowOff>
    </xdr:from>
    <xdr:to>
      <xdr:col>9</xdr:col>
      <xdr:colOff>323850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8953500" y="1724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12</xdr:row>
      <xdr:rowOff>9525</xdr:rowOff>
    </xdr:from>
    <xdr:to>
      <xdr:col>9</xdr:col>
      <xdr:colOff>323850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8953500" y="3438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13</xdr:row>
      <xdr:rowOff>9525</xdr:rowOff>
    </xdr:from>
    <xdr:to>
      <xdr:col>9</xdr:col>
      <xdr:colOff>323850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8953500" y="3724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9525</xdr:rowOff>
    </xdr:from>
    <xdr:to>
      <xdr:col>9</xdr:col>
      <xdr:colOff>323850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8953500" y="543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20</xdr:row>
      <xdr:rowOff>9525</xdr:rowOff>
    </xdr:from>
    <xdr:to>
      <xdr:col>9</xdr:col>
      <xdr:colOff>323850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8953500" y="5724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lfyZ\Local%20Settings\Temp\Temporary%20Internet%20Files\Content.IE5\QWL8WZTH\Documents%20and%20Settings\PalfyZ\Asztal\Priv&#225;t\1\B&#225;cs%20Trophy%201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állítások"/>
      <sheetName val="Gépátvétel"/>
      <sheetName val="Nevezés"/>
      <sheetName val="Nk"/>
      <sheetName val="NkE"/>
      <sheetName val="NN"/>
      <sheetName val="NNE"/>
      <sheetName val="O"/>
      <sheetName val="O E"/>
      <sheetName val="PK"/>
      <sheetName val="PKE"/>
      <sheetName val="PN"/>
      <sheetName val="PNE"/>
      <sheetName val="E"/>
      <sheetName val="E E"/>
      <sheetName val="Menetlevél"/>
      <sheetName val="Kitöltés"/>
      <sheetName val="Leírás"/>
      <sheetName val="Adatbáz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I17" sqref="I17"/>
    </sheetView>
  </sheetViews>
  <sheetFormatPr defaultColWidth="9.140625" defaultRowHeight="12.75"/>
  <cols>
    <col min="3" max="3" width="22.7109375" style="42" bestFit="1" customWidth="1"/>
    <col min="5" max="5" width="34.140625" style="0" bestFit="1" customWidth="1"/>
  </cols>
  <sheetData>
    <row r="1" spans="1:11" ht="12.75">
      <c r="A1" s="30"/>
      <c r="B1" s="30"/>
      <c r="C1" s="43"/>
      <c r="D1" s="34"/>
      <c r="E1" s="33"/>
      <c r="F1" s="34"/>
      <c r="G1" s="34"/>
      <c r="H1" s="34"/>
      <c r="I1" s="34"/>
      <c r="J1" s="34"/>
      <c r="K1" s="33"/>
    </row>
    <row r="2" spans="1:11" ht="12.75">
      <c r="A2" s="30"/>
      <c r="B2" s="346" t="s">
        <v>79</v>
      </c>
      <c r="C2" s="32" t="s">
        <v>80</v>
      </c>
      <c r="D2" s="34"/>
      <c r="E2" s="348" t="s">
        <v>1</v>
      </c>
      <c r="F2" s="349"/>
      <c r="G2" s="349"/>
      <c r="H2" s="349"/>
      <c r="I2" s="349"/>
      <c r="J2" s="349"/>
      <c r="K2" s="31"/>
    </row>
    <row r="3" spans="1:11" ht="12.75">
      <c r="A3" s="31"/>
      <c r="B3" s="347"/>
      <c r="C3" s="32" t="s">
        <v>81</v>
      </c>
      <c r="D3" s="34"/>
      <c r="E3" s="349"/>
      <c r="F3" s="349"/>
      <c r="G3" s="349"/>
      <c r="H3" s="349"/>
      <c r="I3" s="349"/>
      <c r="J3" s="349"/>
      <c r="K3" s="31"/>
    </row>
    <row r="4" spans="1:11" ht="12.75">
      <c r="A4" s="30"/>
      <c r="B4" s="347"/>
      <c r="C4" s="231" t="s">
        <v>243</v>
      </c>
      <c r="D4" s="35"/>
      <c r="E4" s="36"/>
      <c r="F4" s="34"/>
      <c r="G4" s="34"/>
      <c r="H4" s="34"/>
      <c r="I4" s="34"/>
      <c r="J4" s="34"/>
      <c r="K4" s="33"/>
    </row>
    <row r="5" spans="1:11" ht="13.5" thickBot="1">
      <c r="A5" s="30"/>
      <c r="B5" s="347"/>
      <c r="C5" s="230" t="s">
        <v>300</v>
      </c>
      <c r="D5" s="35"/>
      <c r="E5" s="36"/>
      <c r="F5" s="34"/>
      <c r="G5" s="34"/>
      <c r="H5" s="34"/>
      <c r="I5" s="34"/>
      <c r="J5" s="35"/>
      <c r="K5" s="33"/>
    </row>
    <row r="6" spans="1:11" ht="15.75">
      <c r="A6" s="30"/>
      <c r="B6" s="347"/>
      <c r="C6" s="230" t="s">
        <v>311</v>
      </c>
      <c r="D6" s="35"/>
      <c r="E6" s="48" t="s">
        <v>82</v>
      </c>
      <c r="F6" s="49">
        <v>0.001388888888888889</v>
      </c>
      <c r="G6" s="233"/>
      <c r="H6" s="233"/>
      <c r="I6" s="233"/>
      <c r="J6" s="50" t="s">
        <v>83</v>
      </c>
      <c r="K6" s="36"/>
    </row>
    <row r="7" spans="1:11" ht="15.75">
      <c r="A7" s="30"/>
      <c r="B7" s="347"/>
      <c r="C7" s="232" t="s">
        <v>312</v>
      </c>
      <c r="D7" s="35"/>
      <c r="E7" s="51" t="s">
        <v>84</v>
      </c>
      <c r="F7" s="52">
        <v>100</v>
      </c>
      <c r="G7" s="234"/>
      <c r="H7" s="234"/>
      <c r="I7" s="234"/>
      <c r="J7" s="53" t="s">
        <v>18</v>
      </c>
      <c r="K7" s="36"/>
    </row>
    <row r="8" spans="1:11" ht="15.75">
      <c r="A8" s="30"/>
      <c r="B8" s="347"/>
      <c r="C8" s="231" t="s">
        <v>310</v>
      </c>
      <c r="D8" s="35"/>
      <c r="E8" s="54" t="s">
        <v>86</v>
      </c>
      <c r="F8" s="55">
        <v>1</v>
      </c>
      <c r="G8" s="235"/>
      <c r="H8" s="235"/>
      <c r="I8" s="235"/>
      <c r="J8" s="56" t="s">
        <v>18</v>
      </c>
      <c r="K8" s="36"/>
    </row>
    <row r="9" spans="1:11" ht="15.75">
      <c r="A9" s="30"/>
      <c r="B9" s="347"/>
      <c r="C9" s="230" t="s">
        <v>309</v>
      </c>
      <c r="D9" s="35"/>
      <c r="E9" s="54" t="s">
        <v>87</v>
      </c>
      <c r="F9" s="55">
        <v>1000</v>
      </c>
      <c r="G9" s="235"/>
      <c r="H9" s="235"/>
      <c r="I9" s="235"/>
      <c r="J9" s="56" t="s">
        <v>18</v>
      </c>
      <c r="K9" s="36"/>
    </row>
    <row r="10" spans="1:11" ht="31.5">
      <c r="A10" s="30"/>
      <c r="B10" s="347"/>
      <c r="C10" s="230" t="s">
        <v>308</v>
      </c>
      <c r="D10" s="35"/>
      <c r="E10" s="54" t="s">
        <v>88</v>
      </c>
      <c r="F10" s="55">
        <v>500</v>
      </c>
      <c r="G10" s="235"/>
      <c r="H10" s="235"/>
      <c r="I10" s="235"/>
      <c r="J10" s="56" t="s">
        <v>18</v>
      </c>
      <c r="K10" s="36"/>
    </row>
    <row r="11" spans="1:11" ht="15.75">
      <c r="A11" s="30"/>
      <c r="B11" s="347"/>
      <c r="C11" s="230" t="s">
        <v>307</v>
      </c>
      <c r="D11" s="35"/>
      <c r="E11" s="54" t="s">
        <v>89</v>
      </c>
      <c r="F11" s="55">
        <v>200</v>
      </c>
      <c r="G11" s="235" t="s">
        <v>93</v>
      </c>
      <c r="H11" s="235" t="s">
        <v>315</v>
      </c>
      <c r="I11" s="235" t="s">
        <v>316</v>
      </c>
      <c r="J11" s="56" t="s">
        <v>18</v>
      </c>
      <c r="K11" s="36"/>
    </row>
    <row r="12" spans="1:11" ht="15.75">
      <c r="A12" s="30"/>
      <c r="B12" s="347"/>
      <c r="C12" s="230" t="s">
        <v>306</v>
      </c>
      <c r="D12" s="35"/>
      <c r="E12" s="44" t="s">
        <v>90</v>
      </c>
      <c r="F12" s="46">
        <v>0.125</v>
      </c>
      <c r="G12" s="46">
        <v>0.20833333333333334</v>
      </c>
      <c r="H12" s="279">
        <v>0.13194444444444445</v>
      </c>
      <c r="I12" s="279">
        <v>0.1388888888888889</v>
      </c>
      <c r="J12" s="57" t="s">
        <v>91</v>
      </c>
      <c r="K12" s="36"/>
    </row>
    <row r="13" spans="1:11" ht="16.5" thickBot="1">
      <c r="A13" s="30"/>
      <c r="B13" s="347"/>
      <c r="C13" s="230" t="s">
        <v>305</v>
      </c>
      <c r="D13" s="35"/>
      <c r="E13" s="45" t="s">
        <v>92</v>
      </c>
      <c r="F13" s="47">
        <v>0.1875</v>
      </c>
      <c r="G13" s="47">
        <v>0.2708333333333333</v>
      </c>
      <c r="H13" s="280">
        <v>0.19444444444444445</v>
      </c>
      <c r="I13" s="280">
        <v>0.20138888888888887</v>
      </c>
      <c r="J13" s="58" t="s">
        <v>91</v>
      </c>
      <c r="K13" s="36"/>
    </row>
    <row r="14" spans="1:11" ht="26.25">
      <c r="A14" s="30"/>
      <c r="B14" s="347"/>
      <c r="C14" s="230" t="s">
        <v>304</v>
      </c>
      <c r="D14" s="35"/>
      <c r="E14" s="40"/>
      <c r="F14" s="39"/>
      <c r="G14" s="39"/>
      <c r="H14" s="39"/>
      <c r="I14" s="39"/>
      <c r="J14" s="41"/>
      <c r="K14" s="36"/>
    </row>
    <row r="15" spans="1:11" ht="27.75">
      <c r="A15" s="30"/>
      <c r="B15" s="347"/>
      <c r="C15" s="230" t="s">
        <v>303</v>
      </c>
      <c r="D15" s="34"/>
      <c r="E15" s="350" t="s">
        <v>329</v>
      </c>
      <c r="F15" s="351"/>
      <c r="G15" s="351"/>
      <c r="H15" s="351"/>
      <c r="I15" s="351"/>
      <c r="J15" s="352"/>
      <c r="K15" s="37"/>
    </row>
    <row r="16" spans="1:11" ht="26.25">
      <c r="A16" s="30"/>
      <c r="B16" s="347"/>
      <c r="C16" s="230" t="s">
        <v>302</v>
      </c>
      <c r="D16" s="34"/>
      <c r="E16" s="353" t="s">
        <v>330</v>
      </c>
      <c r="F16" s="354"/>
      <c r="G16" s="354"/>
      <c r="H16" s="354"/>
      <c r="I16" s="354"/>
      <c r="J16" s="355"/>
      <c r="K16" s="38"/>
    </row>
    <row r="17" spans="1:11" ht="12.75">
      <c r="A17" s="30"/>
      <c r="B17" s="347"/>
      <c r="C17" s="230" t="s">
        <v>301</v>
      </c>
      <c r="D17" s="34"/>
      <c r="E17" s="36"/>
      <c r="F17" s="35"/>
      <c r="G17" s="35"/>
      <c r="H17" s="35"/>
      <c r="I17" s="35"/>
      <c r="J17" s="35"/>
      <c r="K17" s="36"/>
    </row>
    <row r="18" spans="1:11" ht="12.75">
      <c r="A18" s="30"/>
      <c r="B18" s="30"/>
      <c r="D18" s="34"/>
      <c r="E18" s="33"/>
      <c r="F18" s="34"/>
      <c r="G18" s="34"/>
      <c r="H18" s="34"/>
      <c r="I18" s="34"/>
      <c r="J18" s="34"/>
      <c r="K18" s="33"/>
    </row>
  </sheetData>
  <sheetProtection password="CEBE" sheet="1" objects="1" scenarios="1"/>
  <mergeCells count="4">
    <mergeCell ref="B2:B17"/>
    <mergeCell ref="E2:J3"/>
    <mergeCell ref="E15:J15"/>
    <mergeCell ref="E16:J16"/>
  </mergeCells>
  <hyperlinks>
    <hyperlink ref="C9" location="O_N!A1" display="Open Nappal"/>
    <hyperlink ref="C10" location="PK_É!A1" display="Profi Kicsi Éjszaka"/>
    <hyperlink ref="C11" location="PK_N!A1" display="Profi Kicsi Nappal"/>
    <hyperlink ref="C2" location="Gépátvétel!A1" display="Gépátvétel"/>
    <hyperlink ref="C3" location="Nevezés!A1" display="Nevezés"/>
    <hyperlink ref="C7" location="NN_N!A1" display="Normál Nagy Nappal"/>
    <hyperlink ref="C4" location="NK_É!A1" display="Normál Kicsi Éjszaka"/>
    <hyperlink ref="C5" location="NK_N!A1" display="Normál Kicsi Nappal"/>
    <hyperlink ref="C6" location="NN_É!A1" display="Normál Nagy Éjszaka"/>
    <hyperlink ref="C8" location="O_É!A1" display="Open Éjszaka"/>
    <hyperlink ref="C12:C17" location="Leírás!A1" display="Leírás"/>
    <hyperlink ref="C17" location="VÉGEREDMÉNY!A1" display="VÉGEREDMÉNY"/>
    <hyperlink ref="C16" location="VÉGEREDMÉNY_É!A1" display="Végeredmény Éjszaka"/>
    <hyperlink ref="C15" location="E_N!A1" display="Extrém Nappal"/>
    <hyperlink ref="C14" location="E_É!A1" display="Extrém Éjszaka"/>
    <hyperlink ref="C13" location="PN_N!A1" display="Profi Nagy Nappal"/>
    <hyperlink ref="C12" location="PN_É!A1" display="Profi Nagy Éjszak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4" width="9.140625" style="88" customWidth="1"/>
    <col min="15" max="16" width="11.57421875" style="88" customWidth="1"/>
    <col min="17" max="18" width="9.140625" style="88" customWidth="1"/>
    <col min="19" max="19" width="11.57421875" style="88" customWidth="1"/>
    <col min="20" max="22" width="9.140625" style="88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0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314</v>
      </c>
      <c r="AH1" s="440" t="s">
        <v>6</v>
      </c>
    </row>
    <row r="2" spans="1:34" s="87" customFormat="1" ht="36" customHeight="1">
      <c r="A2" s="446"/>
      <c r="B2" s="454" t="s">
        <v>309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93" t="s">
        <v>20</v>
      </c>
      <c r="O3" s="77" t="s">
        <v>244</v>
      </c>
      <c r="P3" s="106" t="s">
        <v>21</v>
      </c>
      <c r="Q3" s="85" t="s">
        <v>19</v>
      </c>
      <c r="R3" s="93" t="s">
        <v>20</v>
      </c>
      <c r="S3" s="77" t="s">
        <v>244</v>
      </c>
      <c r="T3" s="106" t="s">
        <v>21</v>
      </c>
      <c r="U3" s="85" t="s">
        <v>19</v>
      </c>
      <c r="V3" s="93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">
      <c r="A4" s="236">
        <f>Nevezés!R3</f>
        <v>24</v>
      </c>
      <c r="B4" s="236" t="str">
        <f>Nevezés!P3</f>
        <v>GALAMBOSI NORBERT </v>
      </c>
      <c r="C4" s="236" t="str">
        <f>Nevezés!Q3</f>
        <v>GALAMBOSI ÁRON</v>
      </c>
      <c r="D4" s="223">
        <f>O_É!D4</f>
        <v>100</v>
      </c>
      <c r="E4" s="224">
        <f>AG4+AF4+AE4+AB4</f>
        <v>0</v>
      </c>
      <c r="F4" s="225">
        <f>SUM(D4:E4)</f>
        <v>100</v>
      </c>
      <c r="G4" s="226">
        <f>O_É!E4</f>
        <v>0.0028240740740740743</v>
      </c>
      <c r="H4" s="227">
        <f>N4+R4+V4</f>
        <v>0.001875</v>
      </c>
      <c r="I4" s="228">
        <f>SUM(G4:H4)</f>
        <v>0.004699074074074074</v>
      </c>
      <c r="J4" s="309">
        <f>Nevezés!T3</f>
        <v>0.3965277777777778</v>
      </c>
      <c r="K4" s="120">
        <v>0.5555555555555556</v>
      </c>
      <c r="L4" s="121">
        <v>0</v>
      </c>
      <c r="M4" s="122">
        <v>0</v>
      </c>
      <c r="N4" s="124">
        <v>0.0007638888888888889</v>
      </c>
      <c r="O4" s="119">
        <v>0.44027777777777777</v>
      </c>
      <c r="P4" s="120">
        <v>0.47222222222222227</v>
      </c>
      <c r="Q4" s="122">
        <v>0</v>
      </c>
      <c r="R4" s="124">
        <v>0.0006018518518518519</v>
      </c>
      <c r="S4" s="119">
        <v>0.4791666666666667</v>
      </c>
      <c r="T4" s="120">
        <v>0.4895833333333333</v>
      </c>
      <c r="U4" s="122">
        <v>0</v>
      </c>
      <c r="V4" s="124">
        <v>0.0005092592592592592</v>
      </c>
      <c r="W4" s="119">
        <v>0.5229166666666667</v>
      </c>
      <c r="X4" s="120">
        <v>0.5416666666666666</v>
      </c>
      <c r="Y4" s="123">
        <v>0</v>
      </c>
      <c r="Z4" s="81">
        <f>IF(K4-J4-AA4-AH4&gt;0,K4-J4-AA4-AH4,0)</f>
        <v>0</v>
      </c>
      <c r="AA4" s="112">
        <f>X4-W4+T4-S4+P4-O4</f>
        <v>0.061111111111111116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0</v>
      </c>
      <c r="AG4" s="84">
        <f>Y4</f>
        <v>0</v>
      </c>
      <c r="AH4" s="229">
        <f>'Alap adatok'!$I$13</f>
        <v>0.20138888888888887</v>
      </c>
      <c r="AI4" s="88" t="s">
        <v>249</v>
      </c>
    </row>
    <row r="5" spans="1:35" ht="15">
      <c r="A5" s="236">
        <f>Nevezés!R4</f>
        <v>49</v>
      </c>
      <c r="B5" s="236" t="str">
        <f>Nevezés!P4</f>
        <v>LÁZÁR PÉTER</v>
      </c>
      <c r="C5" s="236" t="str">
        <f>Nevezés!Q4</f>
        <v>NAGY PIROSKA</v>
      </c>
      <c r="D5" s="223">
        <f>O_É!D5</f>
        <v>1000</v>
      </c>
      <c r="E5" s="224">
        <f aca="true" t="shared" si="0" ref="E5:E33">AG5+AF5+AE5+AB5</f>
        <v>0</v>
      </c>
      <c r="F5" s="225">
        <f aca="true" t="shared" si="1" ref="F5:F33">SUM(D5:E5)</f>
        <v>1000</v>
      </c>
      <c r="G5" s="226">
        <f>O_É!E5</f>
        <v>0.00337962962962963</v>
      </c>
      <c r="H5" s="227">
        <f aca="true" t="shared" si="2" ref="H5:H33">N5+R5+V5</f>
        <v>0.002800925925925926</v>
      </c>
      <c r="I5" s="228">
        <f aca="true" t="shared" si="3" ref="I5:I33">SUM(G5:H5)</f>
        <v>0.0061805555555555555</v>
      </c>
      <c r="J5" s="309">
        <f>Nevezés!T4</f>
        <v>0.40347222222222223</v>
      </c>
      <c r="K5" s="134">
        <v>0.5805555555555556</v>
      </c>
      <c r="L5" s="135">
        <v>0</v>
      </c>
      <c r="M5" s="136">
        <v>0</v>
      </c>
      <c r="N5" s="137">
        <v>0.001365740740740741</v>
      </c>
      <c r="O5" s="133">
        <v>0.4451388888888889</v>
      </c>
      <c r="P5" s="134">
        <v>0.4847222222222222</v>
      </c>
      <c r="Q5" s="136">
        <v>0</v>
      </c>
      <c r="R5" s="137">
        <v>0.0006828703703703703</v>
      </c>
      <c r="S5" s="133">
        <v>0.4909722222222222</v>
      </c>
      <c r="T5" s="134">
        <v>0.5006944444444444</v>
      </c>
      <c r="U5" s="136">
        <v>0</v>
      </c>
      <c r="V5" s="137">
        <v>0.0007523148148148147</v>
      </c>
      <c r="W5" s="133">
        <v>0.5576388888888889</v>
      </c>
      <c r="X5" s="134">
        <v>0.5659722222222222</v>
      </c>
      <c r="Y5" s="138">
        <v>0</v>
      </c>
      <c r="Z5" s="81">
        <f aca="true" t="shared" si="4" ref="Z5:Z33">IF(K5-J5-AA5-AH5&gt;0,K5-J5-AA5-AH5,0)</f>
        <v>0</v>
      </c>
      <c r="AA5" s="112">
        <f aca="true" t="shared" si="5" ref="AA5:AA33">X5-W5+T5-S5+P5-O5</f>
        <v>0.05763888888888885</v>
      </c>
      <c r="AB5" s="82">
        <f>L5*'Alap adatok'!$F$7</f>
        <v>0</v>
      </c>
      <c r="AC5" s="128">
        <f aca="true" t="shared" si="6" ref="AC5:AC33">HOUR(Z5)</f>
        <v>0</v>
      </c>
      <c r="AD5" s="128">
        <f aca="true" t="shared" si="7" ref="AD5:AD33">MINUTE(Z5)</f>
        <v>0</v>
      </c>
      <c r="AE5" s="83">
        <f>(AC5*60+AD5)*'Alap adatok'!$F$8</f>
        <v>0</v>
      </c>
      <c r="AF5" s="84">
        <f aca="true" t="shared" si="8" ref="AF5:AF33">M5+Q5+U5</f>
        <v>0</v>
      </c>
      <c r="AG5" s="84">
        <f aca="true" t="shared" si="9" ref="AG5:AG33">Y5</f>
        <v>0</v>
      </c>
      <c r="AH5" s="229">
        <f>'Alap adatok'!$I$13</f>
        <v>0.20138888888888887</v>
      </c>
      <c r="AI5" s="88" t="s">
        <v>249</v>
      </c>
    </row>
    <row r="6" spans="1:35" ht="15">
      <c r="A6" s="236">
        <f>Nevezés!R5</f>
        <v>34</v>
      </c>
      <c r="B6" s="236" t="str">
        <f>Nevezés!P5</f>
        <v>KÁLMÁN SZABOLCS</v>
      </c>
      <c r="C6" s="236" t="str">
        <f>Nevezés!Q5</f>
        <v>BEZSENYI BALÁZS</v>
      </c>
      <c r="D6" s="223">
        <f>O_É!D6</f>
        <v>0</v>
      </c>
      <c r="E6" s="224">
        <f t="shared" si="0"/>
        <v>0</v>
      </c>
      <c r="F6" s="225">
        <f t="shared" si="1"/>
        <v>0</v>
      </c>
      <c r="G6" s="226">
        <f>O_É!E6</f>
        <v>0.002349537037037037</v>
      </c>
      <c r="H6" s="227">
        <f t="shared" si="2"/>
        <v>0.001921296296296296</v>
      </c>
      <c r="I6" s="228">
        <f t="shared" si="3"/>
        <v>0.004270833333333333</v>
      </c>
      <c r="J6" s="309">
        <f>Nevezés!T5</f>
        <v>0.3965277777777778</v>
      </c>
      <c r="K6" s="120">
        <v>0.5555555555555556</v>
      </c>
      <c r="L6" s="121">
        <v>0</v>
      </c>
      <c r="M6" s="122">
        <v>0</v>
      </c>
      <c r="N6" s="124">
        <v>0.0007523148148148147</v>
      </c>
      <c r="O6" s="119">
        <v>0.4395833333333334</v>
      </c>
      <c r="P6" s="120">
        <v>0.46527777777777773</v>
      </c>
      <c r="Q6" s="122">
        <v>0</v>
      </c>
      <c r="R6" s="124">
        <v>0.0006597222222222221</v>
      </c>
      <c r="S6" s="119">
        <v>0.475</v>
      </c>
      <c r="T6" s="120">
        <v>0.4826388888888889</v>
      </c>
      <c r="U6" s="122">
        <v>0</v>
      </c>
      <c r="V6" s="124">
        <v>0.0005092592592592592</v>
      </c>
      <c r="W6" s="119">
        <v>0.5229166666666667</v>
      </c>
      <c r="X6" s="120">
        <v>0.5368055555555555</v>
      </c>
      <c r="Y6" s="123">
        <v>0</v>
      </c>
      <c r="Z6" s="81">
        <f t="shared" si="4"/>
        <v>0</v>
      </c>
      <c r="AA6" s="112">
        <f t="shared" si="5"/>
        <v>0.04722222222222211</v>
      </c>
      <c r="AB6" s="82">
        <f>L6*'Alap adatok'!$F$7</f>
        <v>0</v>
      </c>
      <c r="AC6" s="128">
        <f t="shared" si="6"/>
        <v>0</v>
      </c>
      <c r="AD6" s="128">
        <f t="shared" si="7"/>
        <v>0</v>
      </c>
      <c r="AE6" s="83">
        <f>(AC6*60+AD6)*'Alap adatok'!$F$8</f>
        <v>0</v>
      </c>
      <c r="AF6" s="84">
        <f t="shared" si="8"/>
        <v>0</v>
      </c>
      <c r="AG6" s="84">
        <f t="shared" si="9"/>
        <v>0</v>
      </c>
      <c r="AH6" s="229">
        <f>'Alap adatok'!$I$13</f>
        <v>0.20138888888888887</v>
      </c>
      <c r="AI6" s="88" t="s">
        <v>249</v>
      </c>
    </row>
    <row r="7" spans="1:35" ht="15">
      <c r="A7" s="236">
        <f>Nevezés!R6</f>
        <v>3</v>
      </c>
      <c r="B7" s="236" t="str">
        <f>Nevezés!P6</f>
        <v>PÉLI TIBOR </v>
      </c>
      <c r="C7" s="236" t="str">
        <f>Nevezés!Q6</f>
        <v>KOVÁCS NÓRA </v>
      </c>
      <c r="D7" s="223">
        <f>O_É!D7</f>
        <v>0</v>
      </c>
      <c r="E7" s="224">
        <f t="shared" si="0"/>
        <v>0</v>
      </c>
      <c r="F7" s="225">
        <f t="shared" si="1"/>
        <v>0</v>
      </c>
      <c r="G7" s="226">
        <f>O_É!E7</f>
        <v>0.0024652777777777776</v>
      </c>
      <c r="H7" s="227">
        <f t="shared" si="2"/>
        <v>0.002013888888888889</v>
      </c>
      <c r="I7" s="228">
        <f t="shared" si="3"/>
        <v>0.004479166666666666</v>
      </c>
      <c r="J7" s="309">
        <f>Nevezés!T6</f>
        <v>0.3854166666666667</v>
      </c>
      <c r="K7" s="134">
        <v>0.5215277777777778</v>
      </c>
      <c r="L7" s="135">
        <v>0</v>
      </c>
      <c r="M7" s="136">
        <v>0</v>
      </c>
      <c r="N7" s="137">
        <v>0.0007523148148148147</v>
      </c>
      <c r="O7" s="133">
        <v>0.4236111111111111</v>
      </c>
      <c r="P7" s="134">
        <v>0.4375</v>
      </c>
      <c r="Q7" s="136">
        <v>0</v>
      </c>
      <c r="R7" s="137">
        <v>0.0006597222222222221</v>
      </c>
      <c r="S7" s="133">
        <v>0.4458333333333333</v>
      </c>
      <c r="T7" s="134">
        <v>0.4583333333333333</v>
      </c>
      <c r="U7" s="136">
        <v>0</v>
      </c>
      <c r="V7" s="137">
        <v>0.0006018518518518519</v>
      </c>
      <c r="W7" s="133">
        <v>0.4930555555555556</v>
      </c>
      <c r="X7" s="134">
        <v>0.5034722222222222</v>
      </c>
      <c r="Y7" s="138">
        <v>0</v>
      </c>
      <c r="Z7" s="81">
        <f t="shared" si="4"/>
        <v>0</v>
      </c>
      <c r="AA7" s="112">
        <f t="shared" si="5"/>
        <v>0.036805555555555536</v>
      </c>
      <c r="AB7" s="82">
        <f>L7*'Alap adatok'!$F$7</f>
        <v>0</v>
      </c>
      <c r="AC7" s="128">
        <f t="shared" si="6"/>
        <v>0</v>
      </c>
      <c r="AD7" s="128">
        <f t="shared" si="7"/>
        <v>0</v>
      </c>
      <c r="AE7" s="83">
        <f>(AC7*60+AD7)*'Alap adatok'!$F$8</f>
        <v>0</v>
      </c>
      <c r="AF7" s="84">
        <f t="shared" si="8"/>
        <v>0</v>
      </c>
      <c r="AG7" s="84">
        <f t="shared" si="9"/>
        <v>0</v>
      </c>
      <c r="AH7" s="229">
        <f>'Alap adatok'!$I$13</f>
        <v>0.20138888888888887</v>
      </c>
      <c r="AI7" s="88" t="s">
        <v>249</v>
      </c>
    </row>
    <row r="8" spans="1:35" ht="15">
      <c r="A8" s="236">
        <f>Nevezés!R7</f>
        <v>37</v>
      </c>
      <c r="B8" s="236" t="str">
        <f>Nevezés!P7</f>
        <v>RITTER DOMINIK </v>
      </c>
      <c r="C8" s="236" t="str">
        <f>Nevezés!Q7</f>
        <v>HUSZÁR SÁNDOR</v>
      </c>
      <c r="D8" s="223">
        <f>O_É!D8</f>
        <v>0</v>
      </c>
      <c r="E8" s="224">
        <f t="shared" si="0"/>
        <v>0</v>
      </c>
      <c r="F8" s="225">
        <f t="shared" si="1"/>
        <v>0</v>
      </c>
      <c r="G8" s="226">
        <f>O_É!E8</f>
        <v>0.0024537037037037036</v>
      </c>
      <c r="H8" s="227">
        <f t="shared" si="2"/>
        <v>0.0019328703703703704</v>
      </c>
      <c r="I8" s="228">
        <f t="shared" si="3"/>
        <v>0.004386574074074074</v>
      </c>
      <c r="J8" s="309">
        <f>Nevezés!T7</f>
        <v>0.3958333333333333</v>
      </c>
      <c r="K8" s="120">
        <v>0.5416666666666666</v>
      </c>
      <c r="L8" s="121">
        <v>0</v>
      </c>
      <c r="M8" s="122">
        <v>0</v>
      </c>
      <c r="N8" s="124">
        <v>0.0006018518518518519</v>
      </c>
      <c r="O8" s="119">
        <v>0.43402777777777773</v>
      </c>
      <c r="P8" s="120">
        <v>0.4548611111111111</v>
      </c>
      <c r="Q8" s="122">
        <v>0</v>
      </c>
      <c r="R8" s="124">
        <v>0.0008101851851851852</v>
      </c>
      <c r="S8" s="119">
        <v>0.4583333333333333</v>
      </c>
      <c r="T8" s="120">
        <v>0.46875</v>
      </c>
      <c r="U8" s="122">
        <v>0</v>
      </c>
      <c r="V8" s="124">
        <v>0.0005208333333333333</v>
      </c>
      <c r="W8" s="119">
        <v>0.5111111111111112</v>
      </c>
      <c r="X8" s="120">
        <v>0.5166666666666667</v>
      </c>
      <c r="Y8" s="123">
        <v>0</v>
      </c>
      <c r="Z8" s="81">
        <f t="shared" si="4"/>
        <v>0</v>
      </c>
      <c r="AA8" s="112">
        <f t="shared" si="5"/>
        <v>0.03680555555555559</v>
      </c>
      <c r="AB8" s="82">
        <f>L8*'Alap adatok'!$F$7</f>
        <v>0</v>
      </c>
      <c r="AC8" s="128">
        <f t="shared" si="6"/>
        <v>0</v>
      </c>
      <c r="AD8" s="128">
        <f t="shared" si="7"/>
        <v>0</v>
      </c>
      <c r="AE8" s="83">
        <f>(AC8*60+AD8)*'Alap adatok'!$F$8</f>
        <v>0</v>
      </c>
      <c r="AF8" s="84">
        <f t="shared" si="8"/>
        <v>0</v>
      </c>
      <c r="AG8" s="84">
        <f t="shared" si="9"/>
        <v>0</v>
      </c>
      <c r="AH8" s="229">
        <f>'Alap adatok'!$I$13</f>
        <v>0.20138888888888887</v>
      </c>
      <c r="AI8" s="88" t="s">
        <v>249</v>
      </c>
    </row>
    <row r="9" spans="1:35" ht="15">
      <c r="A9" s="236">
        <f>Nevezés!R8</f>
        <v>40</v>
      </c>
      <c r="B9" s="236" t="str">
        <f>Nevezés!P8</f>
        <v>VADKERTI RÓBERT</v>
      </c>
      <c r="C9" s="236" t="str">
        <f>Nevezés!Q8</f>
        <v>LÁZÁR TIBOR</v>
      </c>
      <c r="D9" s="223">
        <f>O_É!D9</f>
        <v>0</v>
      </c>
      <c r="E9" s="224">
        <f t="shared" si="0"/>
        <v>0</v>
      </c>
      <c r="F9" s="225">
        <f t="shared" si="1"/>
        <v>0</v>
      </c>
      <c r="G9" s="226">
        <f>O_É!E9</f>
        <v>0.004803240740740741</v>
      </c>
      <c r="H9" s="227">
        <f t="shared" si="2"/>
        <v>0.0025462962962962965</v>
      </c>
      <c r="I9" s="228">
        <f t="shared" si="3"/>
        <v>0.007349537037037037</v>
      </c>
      <c r="J9" s="309">
        <f>Nevezés!T8</f>
        <v>0.40069444444444446</v>
      </c>
      <c r="K9" s="134">
        <v>0.5604166666666667</v>
      </c>
      <c r="L9" s="135">
        <v>0</v>
      </c>
      <c r="M9" s="136">
        <v>0</v>
      </c>
      <c r="N9" s="137">
        <v>0.0009953703703703704</v>
      </c>
      <c r="O9" s="133">
        <v>0.4618055555555556</v>
      </c>
      <c r="P9" s="134">
        <v>0.4930555555555556</v>
      </c>
      <c r="Q9" s="136">
        <v>0</v>
      </c>
      <c r="R9" s="137">
        <v>0.0009259259259259259</v>
      </c>
      <c r="S9" s="133">
        <v>0.49722222222222223</v>
      </c>
      <c r="T9" s="134">
        <v>0.5069444444444444</v>
      </c>
      <c r="U9" s="136">
        <v>0</v>
      </c>
      <c r="V9" s="137">
        <v>0.000625</v>
      </c>
      <c r="W9" s="133">
        <v>0.5388888888888889</v>
      </c>
      <c r="X9" s="134">
        <v>0.5493055555555556</v>
      </c>
      <c r="Y9" s="138">
        <v>0</v>
      </c>
      <c r="Z9" s="81">
        <f t="shared" si="4"/>
        <v>0</v>
      </c>
      <c r="AA9" s="112">
        <f t="shared" si="5"/>
        <v>0.05138888888888893</v>
      </c>
      <c r="AB9" s="82">
        <f>L9*'Alap adatok'!$F$7</f>
        <v>0</v>
      </c>
      <c r="AC9" s="128">
        <f t="shared" si="6"/>
        <v>0</v>
      </c>
      <c r="AD9" s="128">
        <f t="shared" si="7"/>
        <v>0</v>
      </c>
      <c r="AE9" s="83">
        <f>(AC9*60+AD9)*'Alap adatok'!$F$8</f>
        <v>0</v>
      </c>
      <c r="AF9" s="84">
        <f t="shared" si="8"/>
        <v>0</v>
      </c>
      <c r="AG9" s="84">
        <f t="shared" si="9"/>
        <v>0</v>
      </c>
      <c r="AH9" s="229">
        <f>'Alap adatok'!$I$13</f>
        <v>0.20138888888888887</v>
      </c>
      <c r="AI9" s="88" t="s">
        <v>249</v>
      </c>
    </row>
    <row r="10" spans="1:35" ht="15">
      <c r="A10" s="236">
        <f>Nevezés!R9</f>
        <v>51</v>
      </c>
      <c r="B10" s="236" t="str">
        <f>Nevezés!P9</f>
        <v>TAMÁS ENDRE</v>
      </c>
      <c r="C10" s="236" t="str">
        <f>Nevezés!Q9</f>
        <v>NEBL ADORJÁN</v>
      </c>
      <c r="D10" s="223">
        <f>O_É!D10</f>
        <v>300</v>
      </c>
      <c r="E10" s="224">
        <f t="shared" si="0"/>
        <v>400</v>
      </c>
      <c r="F10" s="225">
        <f t="shared" si="1"/>
        <v>700</v>
      </c>
      <c r="G10" s="226">
        <f>O_É!E10</f>
        <v>0.003310185185185185</v>
      </c>
      <c r="H10" s="227">
        <f t="shared" si="2"/>
        <v>0.0028125</v>
      </c>
      <c r="I10" s="228">
        <f t="shared" si="3"/>
        <v>0.006122685185185185</v>
      </c>
      <c r="J10" s="309">
        <f>Nevezés!T9</f>
        <v>0.4055555555555555</v>
      </c>
      <c r="K10" s="120">
        <v>0.5895833333333333</v>
      </c>
      <c r="L10" s="121">
        <v>0</v>
      </c>
      <c r="M10" s="122">
        <v>400</v>
      </c>
      <c r="N10" s="124">
        <v>0.0011805555555555556</v>
      </c>
      <c r="O10" s="119">
        <v>0.4590277777777778</v>
      </c>
      <c r="P10" s="120">
        <v>0.4916666666666667</v>
      </c>
      <c r="Q10" s="122">
        <v>0</v>
      </c>
      <c r="R10" s="124">
        <v>0.0009490740740740741</v>
      </c>
      <c r="S10" s="119">
        <v>0.49652777777777773</v>
      </c>
      <c r="T10" s="120">
        <v>0.5034722222222222</v>
      </c>
      <c r="U10" s="122">
        <v>0</v>
      </c>
      <c r="V10" s="124">
        <v>0.0006828703703703703</v>
      </c>
      <c r="W10" s="119">
        <v>0.5590277777777778</v>
      </c>
      <c r="X10" s="120">
        <v>0.5694444444444444</v>
      </c>
      <c r="Y10" s="123">
        <v>0</v>
      </c>
      <c r="Z10" s="81">
        <f t="shared" si="4"/>
        <v>0</v>
      </c>
      <c r="AA10" s="112">
        <f t="shared" si="5"/>
        <v>0.050000000000000044</v>
      </c>
      <c r="AB10" s="82">
        <f>L10*'Alap adatok'!$F$7</f>
        <v>0</v>
      </c>
      <c r="AC10" s="128">
        <f t="shared" si="6"/>
        <v>0</v>
      </c>
      <c r="AD10" s="128">
        <f t="shared" si="7"/>
        <v>0</v>
      </c>
      <c r="AE10" s="83">
        <f>(AC10*60+AD10)*'Alap adatok'!$F$8</f>
        <v>0</v>
      </c>
      <c r="AF10" s="84">
        <f t="shared" si="8"/>
        <v>400</v>
      </c>
      <c r="AG10" s="84">
        <f t="shared" si="9"/>
        <v>0</v>
      </c>
      <c r="AH10" s="229">
        <f>'Alap adatok'!$I$13</f>
        <v>0.20138888888888887</v>
      </c>
      <c r="AI10" s="88" t="s">
        <v>249</v>
      </c>
    </row>
    <row r="11" spans="1:35" ht="15">
      <c r="A11" s="236">
        <f>Nevezés!R10</f>
        <v>17</v>
      </c>
      <c r="B11" s="236" t="str">
        <f>Nevezés!P10</f>
        <v>JÓNÁS PÉTER</v>
      </c>
      <c r="C11" s="236" t="str">
        <f>Nevezés!Q10</f>
        <v>GUBIK ISTVÁN </v>
      </c>
      <c r="D11" s="223">
        <f>O_É!D11</f>
        <v>100</v>
      </c>
      <c r="E11" s="224">
        <f t="shared" si="0"/>
        <v>3800</v>
      </c>
      <c r="F11" s="225">
        <f t="shared" si="1"/>
        <v>3900</v>
      </c>
      <c r="G11" s="226">
        <f>O_É!E11</f>
        <v>0.0030787037037037033</v>
      </c>
      <c r="H11" s="227">
        <f t="shared" si="2"/>
        <v>0</v>
      </c>
      <c r="I11" s="228">
        <f t="shared" si="3"/>
        <v>0.0030787037037037033</v>
      </c>
      <c r="J11" s="309">
        <f>Nevezés!T10</f>
        <v>0</v>
      </c>
      <c r="K11" s="134"/>
      <c r="L11" s="135">
        <v>8</v>
      </c>
      <c r="M11" s="136">
        <v>1000</v>
      </c>
      <c r="N11" s="137"/>
      <c r="O11" s="133"/>
      <c r="P11" s="134"/>
      <c r="Q11" s="136">
        <v>1000</v>
      </c>
      <c r="R11" s="137"/>
      <c r="S11" s="133"/>
      <c r="T11" s="134"/>
      <c r="U11" s="136">
        <v>1000</v>
      </c>
      <c r="V11" s="137"/>
      <c r="W11" s="133"/>
      <c r="X11" s="134"/>
      <c r="Y11" s="138"/>
      <c r="Z11" s="81">
        <f t="shared" si="4"/>
        <v>0</v>
      </c>
      <c r="AA11" s="112">
        <f t="shared" si="5"/>
        <v>0</v>
      </c>
      <c r="AB11" s="82">
        <f>L11*'Alap adatok'!$F$7</f>
        <v>800</v>
      </c>
      <c r="AC11" s="128">
        <f t="shared" si="6"/>
        <v>0</v>
      </c>
      <c r="AD11" s="128">
        <f t="shared" si="7"/>
        <v>0</v>
      </c>
      <c r="AE11" s="83">
        <f>(AC11*60+AD11)*'Alap adatok'!$F$8</f>
        <v>0</v>
      </c>
      <c r="AF11" s="84">
        <f t="shared" si="8"/>
        <v>3000</v>
      </c>
      <c r="AG11" s="84">
        <f t="shared" si="9"/>
        <v>0</v>
      </c>
      <c r="AH11" s="229">
        <f>'Alap adatok'!$I$13</f>
        <v>0.20138888888888887</v>
      </c>
      <c r="AI11" s="88" t="s">
        <v>249</v>
      </c>
    </row>
    <row r="12" spans="1:35" ht="15">
      <c r="A12" s="236">
        <f>Nevezés!R11</f>
        <v>9</v>
      </c>
      <c r="B12" s="236" t="str">
        <f>Nevezés!P11</f>
        <v>LŐRINCZ CSABA</v>
      </c>
      <c r="C12" s="236" t="str">
        <f>Nevezés!Q11</f>
        <v>TŰZOLTÓ</v>
      </c>
      <c r="D12" s="223">
        <f>O_É!D12</f>
        <v>1200</v>
      </c>
      <c r="E12" s="224">
        <f t="shared" si="0"/>
        <v>0</v>
      </c>
      <c r="F12" s="225">
        <f t="shared" si="1"/>
        <v>1200</v>
      </c>
      <c r="G12" s="226">
        <f>O_É!E12</f>
        <v>0.0017824074074074075</v>
      </c>
      <c r="H12" s="227">
        <f t="shared" si="2"/>
        <v>0.0022337962962962962</v>
      </c>
      <c r="I12" s="228">
        <f t="shared" si="3"/>
        <v>0.004016203703703704</v>
      </c>
      <c r="J12" s="309">
        <f>Nevezés!T11</f>
        <v>0.39305555555555555</v>
      </c>
      <c r="K12" s="120">
        <v>0.6145833333333334</v>
      </c>
      <c r="L12" s="121">
        <v>0</v>
      </c>
      <c r="M12" s="122">
        <v>0</v>
      </c>
      <c r="N12" s="124">
        <v>0.0009143518518518518</v>
      </c>
      <c r="O12" s="119">
        <v>0.4305555555555556</v>
      </c>
      <c r="P12" s="120">
        <v>0.4465277777777778</v>
      </c>
      <c r="Q12" s="122">
        <v>0</v>
      </c>
      <c r="R12" s="124">
        <v>0.0007407407407407407</v>
      </c>
      <c r="S12" s="119">
        <v>0.4583333333333333</v>
      </c>
      <c r="T12" s="120">
        <v>0.46527777777777773</v>
      </c>
      <c r="U12" s="122">
        <v>0</v>
      </c>
      <c r="V12" s="124">
        <v>0.0005787037037037038</v>
      </c>
      <c r="W12" s="119">
        <v>0.6041666666666666</v>
      </c>
      <c r="X12" s="120">
        <v>0.611111111111111</v>
      </c>
      <c r="Y12" s="123">
        <v>0</v>
      </c>
      <c r="Z12" s="81">
        <f t="shared" si="4"/>
        <v>0</v>
      </c>
      <c r="AA12" s="112">
        <f t="shared" si="5"/>
        <v>0.02986111111111106</v>
      </c>
      <c r="AB12" s="82">
        <f>L12*'Alap adatok'!$F$7</f>
        <v>0</v>
      </c>
      <c r="AC12" s="128">
        <f t="shared" si="6"/>
        <v>0</v>
      </c>
      <c r="AD12" s="128">
        <f t="shared" si="7"/>
        <v>0</v>
      </c>
      <c r="AE12" s="83">
        <f>(AC12*60+AD12)*'Alap adatok'!$F$8</f>
        <v>0</v>
      </c>
      <c r="AF12" s="84">
        <f t="shared" si="8"/>
        <v>0</v>
      </c>
      <c r="AG12" s="84">
        <f t="shared" si="9"/>
        <v>0</v>
      </c>
      <c r="AH12" s="229">
        <f>'Alap adatok'!$I$13</f>
        <v>0.20138888888888887</v>
      </c>
      <c r="AI12" s="88" t="s">
        <v>249</v>
      </c>
    </row>
    <row r="13" spans="1:35" ht="15">
      <c r="A13" s="236">
        <f>Nevezés!R12</f>
        <v>0</v>
      </c>
      <c r="B13" s="236">
        <f>Nevezés!P12</f>
        <v>0</v>
      </c>
      <c r="C13" s="236">
        <f>Nevezés!Q12</f>
        <v>0</v>
      </c>
      <c r="D13" s="223">
        <f>O_É!D13</f>
        <v>0</v>
      </c>
      <c r="E13" s="224">
        <f t="shared" si="0"/>
        <v>0</v>
      </c>
      <c r="F13" s="225">
        <f t="shared" si="1"/>
        <v>0</v>
      </c>
      <c r="G13" s="226">
        <f>O_É!E13</f>
        <v>0</v>
      </c>
      <c r="H13" s="227">
        <f t="shared" si="2"/>
        <v>0</v>
      </c>
      <c r="I13" s="228">
        <f t="shared" si="3"/>
        <v>0</v>
      </c>
      <c r="J13" s="309">
        <f>Nevezés!T12</f>
        <v>0</v>
      </c>
      <c r="K13" s="134"/>
      <c r="L13" s="135"/>
      <c r="M13" s="136"/>
      <c r="N13" s="137"/>
      <c r="O13" s="133"/>
      <c r="P13" s="134"/>
      <c r="Q13" s="136"/>
      <c r="R13" s="137"/>
      <c r="S13" s="133"/>
      <c r="T13" s="134"/>
      <c r="U13" s="136"/>
      <c r="V13" s="137"/>
      <c r="W13" s="133"/>
      <c r="X13" s="134"/>
      <c r="Y13" s="138"/>
      <c r="Z13" s="81">
        <f t="shared" si="4"/>
        <v>0</v>
      </c>
      <c r="AA13" s="112">
        <f t="shared" si="5"/>
        <v>0</v>
      </c>
      <c r="AB13" s="82">
        <f>L13*'Alap adatok'!$F$7</f>
        <v>0</v>
      </c>
      <c r="AC13" s="128">
        <f t="shared" si="6"/>
        <v>0</v>
      </c>
      <c r="AD13" s="128">
        <f t="shared" si="7"/>
        <v>0</v>
      </c>
      <c r="AE13" s="83">
        <f>(AC13*60+AD13)*'Alap adatok'!$F$8</f>
        <v>0</v>
      </c>
      <c r="AF13" s="84">
        <f t="shared" si="8"/>
        <v>0</v>
      </c>
      <c r="AG13" s="84">
        <f t="shared" si="9"/>
        <v>0</v>
      </c>
      <c r="AH13" s="229">
        <f>'Alap adatok'!$I$13</f>
        <v>0.20138888888888887</v>
      </c>
      <c r="AI13" s="88" t="s">
        <v>249</v>
      </c>
    </row>
    <row r="14" spans="1:35" ht="15">
      <c r="A14" s="236">
        <f>Nevezés!R13</f>
        <v>0</v>
      </c>
      <c r="B14" s="236">
        <f>Nevezés!P13</f>
        <v>0</v>
      </c>
      <c r="C14" s="236">
        <f>Nevezés!Q13</f>
        <v>0</v>
      </c>
      <c r="D14" s="223">
        <f>O_É!D14</f>
        <v>0</v>
      </c>
      <c r="E14" s="224">
        <f t="shared" si="0"/>
        <v>0</v>
      </c>
      <c r="F14" s="225">
        <f t="shared" si="1"/>
        <v>0</v>
      </c>
      <c r="G14" s="226">
        <f>O_É!E14</f>
        <v>0</v>
      </c>
      <c r="H14" s="227">
        <f t="shared" si="2"/>
        <v>0</v>
      </c>
      <c r="I14" s="228">
        <f t="shared" si="3"/>
        <v>0</v>
      </c>
      <c r="J14" s="309">
        <f>Nevezés!T13</f>
        <v>0</v>
      </c>
      <c r="K14" s="120"/>
      <c r="L14" s="121"/>
      <c r="M14" s="122"/>
      <c r="N14" s="124"/>
      <c r="O14" s="119"/>
      <c r="P14" s="120"/>
      <c r="Q14" s="122"/>
      <c r="R14" s="124"/>
      <c r="S14" s="119"/>
      <c r="T14" s="120"/>
      <c r="U14" s="122"/>
      <c r="V14" s="124"/>
      <c r="W14" s="119"/>
      <c r="X14" s="120"/>
      <c r="Y14" s="123"/>
      <c r="Z14" s="81">
        <f t="shared" si="4"/>
        <v>0</v>
      </c>
      <c r="AA14" s="112">
        <f t="shared" si="5"/>
        <v>0</v>
      </c>
      <c r="AB14" s="82">
        <f>L14*'Alap adatok'!$F$7</f>
        <v>0</v>
      </c>
      <c r="AC14" s="128">
        <f t="shared" si="6"/>
        <v>0</v>
      </c>
      <c r="AD14" s="128">
        <f t="shared" si="7"/>
        <v>0</v>
      </c>
      <c r="AE14" s="83">
        <f>(AC14*60+AD14)*'Alap adatok'!$F$8</f>
        <v>0</v>
      </c>
      <c r="AF14" s="84">
        <f t="shared" si="8"/>
        <v>0</v>
      </c>
      <c r="AG14" s="84">
        <f t="shared" si="9"/>
        <v>0</v>
      </c>
      <c r="AH14" s="229">
        <f>'Alap adatok'!$I$13</f>
        <v>0.20138888888888887</v>
      </c>
      <c r="AI14" s="88" t="s">
        <v>249</v>
      </c>
    </row>
    <row r="15" spans="1:35" ht="15">
      <c r="A15" s="236">
        <f>Nevezés!R14</f>
        <v>0</v>
      </c>
      <c r="B15" s="236">
        <f>Nevezés!P14</f>
        <v>0</v>
      </c>
      <c r="C15" s="236">
        <f>Nevezés!Q14</f>
        <v>0</v>
      </c>
      <c r="D15" s="223">
        <f>O_É!D15</f>
        <v>0</v>
      </c>
      <c r="E15" s="224">
        <f t="shared" si="0"/>
        <v>0</v>
      </c>
      <c r="F15" s="225">
        <f t="shared" si="1"/>
        <v>0</v>
      </c>
      <c r="G15" s="226">
        <f>O_É!E15</f>
        <v>0</v>
      </c>
      <c r="H15" s="227">
        <f t="shared" si="2"/>
        <v>0</v>
      </c>
      <c r="I15" s="228">
        <f t="shared" si="3"/>
        <v>0</v>
      </c>
      <c r="J15" s="309">
        <f>Nevezés!T14</f>
        <v>0</v>
      </c>
      <c r="K15" s="134"/>
      <c r="L15" s="135"/>
      <c r="M15" s="136"/>
      <c r="N15" s="137"/>
      <c r="O15" s="133"/>
      <c r="P15" s="134"/>
      <c r="Q15" s="136"/>
      <c r="R15" s="137"/>
      <c r="S15" s="133"/>
      <c r="T15" s="134"/>
      <c r="U15" s="136"/>
      <c r="V15" s="137"/>
      <c r="W15" s="133"/>
      <c r="X15" s="134"/>
      <c r="Y15" s="138"/>
      <c r="Z15" s="81">
        <f t="shared" si="4"/>
        <v>0</v>
      </c>
      <c r="AA15" s="112">
        <f t="shared" si="5"/>
        <v>0</v>
      </c>
      <c r="AB15" s="82">
        <f>L15*'Alap adatok'!$F$7</f>
        <v>0</v>
      </c>
      <c r="AC15" s="128">
        <f t="shared" si="6"/>
        <v>0</v>
      </c>
      <c r="AD15" s="128">
        <f t="shared" si="7"/>
        <v>0</v>
      </c>
      <c r="AE15" s="83">
        <f>(AC15*60+AD15)*'Alap adatok'!$F$8</f>
        <v>0</v>
      </c>
      <c r="AF15" s="84">
        <f t="shared" si="8"/>
        <v>0</v>
      </c>
      <c r="AG15" s="84">
        <f t="shared" si="9"/>
        <v>0</v>
      </c>
      <c r="AH15" s="229">
        <f>'Alap adatok'!$I$13</f>
        <v>0.20138888888888887</v>
      </c>
      <c r="AI15" s="88" t="s">
        <v>249</v>
      </c>
    </row>
    <row r="16" spans="1:35" ht="15">
      <c r="A16" s="236">
        <f>Nevezés!R15</f>
        <v>0</v>
      </c>
      <c r="B16" s="236">
        <f>Nevezés!P15</f>
        <v>0</v>
      </c>
      <c r="C16" s="236">
        <f>Nevezés!Q15</f>
        <v>0</v>
      </c>
      <c r="D16" s="223">
        <f>O_É!D16</f>
        <v>0</v>
      </c>
      <c r="E16" s="224">
        <f t="shared" si="0"/>
        <v>0</v>
      </c>
      <c r="F16" s="225">
        <f t="shared" si="1"/>
        <v>0</v>
      </c>
      <c r="G16" s="226">
        <f>O_É!E16</f>
        <v>0</v>
      </c>
      <c r="H16" s="227">
        <f t="shared" si="2"/>
        <v>0</v>
      </c>
      <c r="I16" s="228">
        <f t="shared" si="3"/>
        <v>0</v>
      </c>
      <c r="J16" s="309">
        <f>Nevezés!T15</f>
        <v>0</v>
      </c>
      <c r="K16" s="120"/>
      <c r="L16" s="121"/>
      <c r="M16" s="122"/>
      <c r="N16" s="124"/>
      <c r="O16" s="119"/>
      <c r="P16" s="120"/>
      <c r="Q16" s="122"/>
      <c r="R16" s="124"/>
      <c r="S16" s="119"/>
      <c r="T16" s="120"/>
      <c r="U16" s="122"/>
      <c r="V16" s="124"/>
      <c r="W16" s="119"/>
      <c r="X16" s="120"/>
      <c r="Y16" s="123"/>
      <c r="Z16" s="81">
        <f t="shared" si="4"/>
        <v>0</v>
      </c>
      <c r="AA16" s="112">
        <f t="shared" si="5"/>
        <v>0</v>
      </c>
      <c r="AB16" s="82">
        <f>L16*'Alap adatok'!$F$7</f>
        <v>0</v>
      </c>
      <c r="AC16" s="128">
        <f t="shared" si="6"/>
        <v>0</v>
      </c>
      <c r="AD16" s="128">
        <f t="shared" si="7"/>
        <v>0</v>
      </c>
      <c r="AE16" s="83">
        <f>(AC16*60+AD16)*'Alap adatok'!$F$8</f>
        <v>0</v>
      </c>
      <c r="AF16" s="84">
        <f t="shared" si="8"/>
        <v>0</v>
      </c>
      <c r="AG16" s="84">
        <f t="shared" si="9"/>
        <v>0</v>
      </c>
      <c r="AH16" s="229">
        <f>'Alap adatok'!$I$13</f>
        <v>0.20138888888888887</v>
      </c>
      <c r="AI16" s="88" t="s">
        <v>249</v>
      </c>
    </row>
    <row r="17" spans="1:35" ht="15">
      <c r="A17" s="236">
        <f>Nevezés!R16</f>
        <v>0</v>
      </c>
      <c r="B17" s="236">
        <f>Nevezés!P16</f>
        <v>0</v>
      </c>
      <c r="C17" s="236">
        <f>Nevezés!Q16</f>
        <v>0</v>
      </c>
      <c r="D17" s="223">
        <f>O_É!D17</f>
        <v>0</v>
      </c>
      <c r="E17" s="224">
        <f t="shared" si="0"/>
        <v>0</v>
      </c>
      <c r="F17" s="225">
        <f t="shared" si="1"/>
        <v>0</v>
      </c>
      <c r="G17" s="226">
        <f>O_É!E17</f>
        <v>0</v>
      </c>
      <c r="H17" s="227">
        <f t="shared" si="2"/>
        <v>0</v>
      </c>
      <c r="I17" s="228">
        <f t="shared" si="3"/>
        <v>0</v>
      </c>
      <c r="J17" s="309">
        <f>Nevezés!T16</f>
        <v>0</v>
      </c>
      <c r="K17" s="134"/>
      <c r="L17" s="135"/>
      <c r="M17" s="136"/>
      <c r="N17" s="137"/>
      <c r="O17" s="133"/>
      <c r="P17" s="134"/>
      <c r="Q17" s="136"/>
      <c r="R17" s="137"/>
      <c r="S17" s="133"/>
      <c r="T17" s="134"/>
      <c r="U17" s="136"/>
      <c r="V17" s="137"/>
      <c r="W17" s="133"/>
      <c r="X17" s="134"/>
      <c r="Y17" s="138"/>
      <c r="Z17" s="81">
        <f t="shared" si="4"/>
        <v>0</v>
      </c>
      <c r="AA17" s="112">
        <f t="shared" si="5"/>
        <v>0</v>
      </c>
      <c r="AB17" s="82">
        <f>L17*'Alap adatok'!$F$7</f>
        <v>0</v>
      </c>
      <c r="AC17" s="128">
        <f t="shared" si="6"/>
        <v>0</v>
      </c>
      <c r="AD17" s="128">
        <f t="shared" si="7"/>
        <v>0</v>
      </c>
      <c r="AE17" s="83">
        <f>(AC17*60+AD17)*'Alap adatok'!$F$8</f>
        <v>0</v>
      </c>
      <c r="AF17" s="84">
        <f t="shared" si="8"/>
        <v>0</v>
      </c>
      <c r="AG17" s="84">
        <f t="shared" si="9"/>
        <v>0</v>
      </c>
      <c r="AH17" s="229">
        <f>'Alap adatok'!$I$13</f>
        <v>0.20138888888888887</v>
      </c>
      <c r="AI17" s="88" t="s">
        <v>249</v>
      </c>
    </row>
    <row r="18" spans="1:35" ht="15">
      <c r="A18" s="236">
        <f>Nevezés!R17</f>
        <v>0</v>
      </c>
      <c r="B18" s="236">
        <f>Nevezés!P17</f>
        <v>0</v>
      </c>
      <c r="C18" s="236">
        <f>Nevezés!Q17</f>
        <v>0</v>
      </c>
      <c r="D18" s="223">
        <f>O_É!D18</f>
        <v>0</v>
      </c>
      <c r="E18" s="224">
        <f t="shared" si="0"/>
        <v>0</v>
      </c>
      <c r="F18" s="225">
        <f t="shared" si="1"/>
        <v>0</v>
      </c>
      <c r="G18" s="226">
        <f>O_É!E18</f>
        <v>0</v>
      </c>
      <c r="H18" s="227">
        <f t="shared" si="2"/>
        <v>0</v>
      </c>
      <c r="I18" s="228">
        <f t="shared" si="3"/>
        <v>0</v>
      </c>
      <c r="J18" s="309">
        <f>Nevezés!T17</f>
        <v>0</v>
      </c>
      <c r="K18" s="120"/>
      <c r="L18" s="121"/>
      <c r="M18" s="122"/>
      <c r="N18" s="124"/>
      <c r="O18" s="119"/>
      <c r="P18" s="120"/>
      <c r="Q18" s="122"/>
      <c r="R18" s="124"/>
      <c r="S18" s="119"/>
      <c r="T18" s="120"/>
      <c r="U18" s="122"/>
      <c r="V18" s="124"/>
      <c r="W18" s="119"/>
      <c r="X18" s="120"/>
      <c r="Y18" s="123"/>
      <c r="Z18" s="81">
        <f t="shared" si="4"/>
        <v>0</v>
      </c>
      <c r="AA18" s="112">
        <f t="shared" si="5"/>
        <v>0</v>
      </c>
      <c r="AB18" s="82">
        <f>L18*'Alap adatok'!$F$7</f>
        <v>0</v>
      </c>
      <c r="AC18" s="128">
        <f t="shared" si="6"/>
        <v>0</v>
      </c>
      <c r="AD18" s="128">
        <f t="shared" si="7"/>
        <v>0</v>
      </c>
      <c r="AE18" s="83">
        <f>(AC18*60+AD18)*'Alap adatok'!$F$8</f>
        <v>0</v>
      </c>
      <c r="AF18" s="84">
        <f t="shared" si="8"/>
        <v>0</v>
      </c>
      <c r="AG18" s="84">
        <f t="shared" si="9"/>
        <v>0</v>
      </c>
      <c r="AH18" s="229">
        <f>'Alap adatok'!$I$13</f>
        <v>0.20138888888888887</v>
      </c>
      <c r="AI18" s="88" t="s">
        <v>249</v>
      </c>
    </row>
    <row r="19" spans="1:35" ht="15">
      <c r="A19" s="236">
        <f>Nevezés!R18</f>
        <v>0</v>
      </c>
      <c r="B19" s="236">
        <f>Nevezés!P18</f>
        <v>0</v>
      </c>
      <c r="C19" s="236">
        <f>Nevezés!Q18</f>
        <v>0</v>
      </c>
      <c r="D19" s="223">
        <f>O_É!D19</f>
        <v>0</v>
      </c>
      <c r="E19" s="224">
        <f t="shared" si="0"/>
        <v>0</v>
      </c>
      <c r="F19" s="225">
        <f t="shared" si="1"/>
        <v>0</v>
      </c>
      <c r="G19" s="226">
        <f>O_É!E19</f>
        <v>0</v>
      </c>
      <c r="H19" s="227">
        <f t="shared" si="2"/>
        <v>0</v>
      </c>
      <c r="I19" s="228">
        <f t="shared" si="3"/>
        <v>0</v>
      </c>
      <c r="J19" s="309">
        <f>Nevezés!T18</f>
        <v>0</v>
      </c>
      <c r="K19" s="134"/>
      <c r="L19" s="135"/>
      <c r="M19" s="136"/>
      <c r="N19" s="137"/>
      <c r="O19" s="133"/>
      <c r="P19" s="134"/>
      <c r="Q19" s="136"/>
      <c r="R19" s="137"/>
      <c r="S19" s="133"/>
      <c r="T19" s="134"/>
      <c r="U19" s="136"/>
      <c r="V19" s="137"/>
      <c r="W19" s="133"/>
      <c r="X19" s="134"/>
      <c r="Y19" s="138"/>
      <c r="Z19" s="81">
        <f t="shared" si="4"/>
        <v>0</v>
      </c>
      <c r="AA19" s="112">
        <f t="shared" si="5"/>
        <v>0</v>
      </c>
      <c r="AB19" s="82">
        <f>L19*'Alap adatok'!$F$7</f>
        <v>0</v>
      </c>
      <c r="AC19" s="128">
        <f t="shared" si="6"/>
        <v>0</v>
      </c>
      <c r="AD19" s="128">
        <f t="shared" si="7"/>
        <v>0</v>
      </c>
      <c r="AE19" s="83">
        <f>(AC19*60+AD19)*'Alap adatok'!$F$8</f>
        <v>0</v>
      </c>
      <c r="AF19" s="84">
        <f t="shared" si="8"/>
        <v>0</v>
      </c>
      <c r="AG19" s="84">
        <f t="shared" si="9"/>
        <v>0</v>
      </c>
      <c r="AH19" s="229">
        <f>'Alap adatok'!$I$13</f>
        <v>0.20138888888888887</v>
      </c>
      <c r="AI19" s="88" t="s">
        <v>249</v>
      </c>
    </row>
    <row r="20" spans="1:35" ht="15">
      <c r="A20" s="236">
        <f>Nevezés!R19</f>
        <v>0</v>
      </c>
      <c r="B20" s="236">
        <f>Nevezés!P19</f>
        <v>0</v>
      </c>
      <c r="C20" s="236">
        <f>Nevezés!Q19</f>
        <v>0</v>
      </c>
      <c r="D20" s="223">
        <f>O_É!D20</f>
        <v>0</v>
      </c>
      <c r="E20" s="224">
        <f t="shared" si="0"/>
        <v>0</v>
      </c>
      <c r="F20" s="225">
        <f t="shared" si="1"/>
        <v>0</v>
      </c>
      <c r="G20" s="226">
        <f>O_É!E20</f>
        <v>0</v>
      </c>
      <c r="H20" s="227">
        <f t="shared" si="2"/>
        <v>0</v>
      </c>
      <c r="I20" s="228">
        <f t="shared" si="3"/>
        <v>0</v>
      </c>
      <c r="J20" s="309">
        <f>Nevezés!T19</f>
        <v>0</v>
      </c>
      <c r="K20" s="120"/>
      <c r="L20" s="121"/>
      <c r="M20" s="122"/>
      <c r="N20" s="124"/>
      <c r="O20" s="119"/>
      <c r="P20" s="120"/>
      <c r="Q20" s="122"/>
      <c r="R20" s="124"/>
      <c r="S20" s="119"/>
      <c r="T20" s="120"/>
      <c r="U20" s="122"/>
      <c r="V20" s="124"/>
      <c r="W20" s="119"/>
      <c r="X20" s="120"/>
      <c r="Y20" s="123"/>
      <c r="Z20" s="81">
        <f t="shared" si="4"/>
        <v>0</v>
      </c>
      <c r="AA20" s="112">
        <f t="shared" si="5"/>
        <v>0</v>
      </c>
      <c r="AB20" s="82">
        <f>L20*'Alap adatok'!$F$7</f>
        <v>0</v>
      </c>
      <c r="AC20" s="128">
        <f t="shared" si="6"/>
        <v>0</v>
      </c>
      <c r="AD20" s="128">
        <f t="shared" si="7"/>
        <v>0</v>
      </c>
      <c r="AE20" s="83">
        <f>(AC20*60+AD20)*'Alap adatok'!$F$8</f>
        <v>0</v>
      </c>
      <c r="AF20" s="84">
        <f t="shared" si="8"/>
        <v>0</v>
      </c>
      <c r="AG20" s="84">
        <f t="shared" si="9"/>
        <v>0</v>
      </c>
      <c r="AH20" s="229">
        <f>'Alap adatok'!$I$13</f>
        <v>0.20138888888888887</v>
      </c>
      <c r="AI20" s="88" t="s">
        <v>249</v>
      </c>
    </row>
    <row r="21" spans="1:35" ht="15">
      <c r="A21" s="236">
        <f>Nevezés!R20</f>
        <v>0</v>
      </c>
      <c r="B21" s="236">
        <f>Nevezés!P20</f>
        <v>0</v>
      </c>
      <c r="C21" s="236">
        <f>Nevezés!Q20</f>
        <v>0</v>
      </c>
      <c r="D21" s="223">
        <f>O_É!D21</f>
        <v>0</v>
      </c>
      <c r="E21" s="224">
        <f t="shared" si="0"/>
        <v>0</v>
      </c>
      <c r="F21" s="225">
        <f t="shared" si="1"/>
        <v>0</v>
      </c>
      <c r="G21" s="226">
        <f>O_É!E21</f>
        <v>0</v>
      </c>
      <c r="H21" s="227">
        <f t="shared" si="2"/>
        <v>0</v>
      </c>
      <c r="I21" s="228">
        <f t="shared" si="3"/>
        <v>0</v>
      </c>
      <c r="J21" s="309">
        <f>Nevezés!T20</f>
        <v>0</v>
      </c>
      <c r="K21" s="134"/>
      <c r="L21" s="135"/>
      <c r="M21" s="136"/>
      <c r="N21" s="137"/>
      <c r="O21" s="133"/>
      <c r="P21" s="134"/>
      <c r="Q21" s="136"/>
      <c r="R21" s="137"/>
      <c r="S21" s="133"/>
      <c r="T21" s="134"/>
      <c r="U21" s="136"/>
      <c r="V21" s="137"/>
      <c r="W21" s="133"/>
      <c r="X21" s="134"/>
      <c r="Y21" s="138"/>
      <c r="Z21" s="81">
        <f t="shared" si="4"/>
        <v>0</v>
      </c>
      <c r="AA21" s="112">
        <f t="shared" si="5"/>
        <v>0</v>
      </c>
      <c r="AB21" s="82">
        <f>L21*'Alap adatok'!$F$7</f>
        <v>0</v>
      </c>
      <c r="AC21" s="128">
        <f t="shared" si="6"/>
        <v>0</v>
      </c>
      <c r="AD21" s="128">
        <f t="shared" si="7"/>
        <v>0</v>
      </c>
      <c r="AE21" s="83">
        <f>(AC21*60+AD21)*'Alap adatok'!$F$8</f>
        <v>0</v>
      </c>
      <c r="AF21" s="84">
        <f t="shared" si="8"/>
        <v>0</v>
      </c>
      <c r="AG21" s="84">
        <f t="shared" si="9"/>
        <v>0</v>
      </c>
      <c r="AH21" s="229">
        <f>'Alap adatok'!$I$13</f>
        <v>0.20138888888888887</v>
      </c>
      <c r="AI21" s="88" t="s">
        <v>249</v>
      </c>
    </row>
    <row r="22" spans="1:35" ht="15">
      <c r="A22" s="236">
        <f>Nevezés!R21</f>
        <v>0</v>
      </c>
      <c r="B22" s="236">
        <f>Nevezés!P21</f>
        <v>0</v>
      </c>
      <c r="C22" s="236">
        <f>Nevezés!Q21</f>
        <v>0</v>
      </c>
      <c r="D22" s="223">
        <f>O_É!D22</f>
        <v>0</v>
      </c>
      <c r="E22" s="224">
        <f t="shared" si="0"/>
        <v>0</v>
      </c>
      <c r="F22" s="225">
        <f t="shared" si="1"/>
        <v>0</v>
      </c>
      <c r="G22" s="226">
        <f>O_É!E22</f>
        <v>0</v>
      </c>
      <c r="H22" s="227">
        <f t="shared" si="2"/>
        <v>0</v>
      </c>
      <c r="I22" s="228">
        <f t="shared" si="3"/>
        <v>0</v>
      </c>
      <c r="J22" s="309">
        <f>Nevezés!T21</f>
        <v>0</v>
      </c>
      <c r="K22" s="120"/>
      <c r="L22" s="121"/>
      <c r="M22" s="122"/>
      <c r="N22" s="124"/>
      <c r="O22" s="119"/>
      <c r="P22" s="120"/>
      <c r="Q22" s="122"/>
      <c r="R22" s="124"/>
      <c r="S22" s="119"/>
      <c r="T22" s="120"/>
      <c r="U22" s="122"/>
      <c r="V22" s="124"/>
      <c r="W22" s="119"/>
      <c r="X22" s="120"/>
      <c r="Y22" s="123"/>
      <c r="Z22" s="81">
        <f t="shared" si="4"/>
        <v>0</v>
      </c>
      <c r="AA22" s="112">
        <f t="shared" si="5"/>
        <v>0</v>
      </c>
      <c r="AB22" s="82">
        <f>L22*'Alap adatok'!$F$7</f>
        <v>0</v>
      </c>
      <c r="AC22" s="128">
        <f t="shared" si="6"/>
        <v>0</v>
      </c>
      <c r="AD22" s="128">
        <f t="shared" si="7"/>
        <v>0</v>
      </c>
      <c r="AE22" s="83">
        <f>(AC22*60+AD22)*'Alap adatok'!$F$8</f>
        <v>0</v>
      </c>
      <c r="AF22" s="84">
        <f t="shared" si="8"/>
        <v>0</v>
      </c>
      <c r="AG22" s="84">
        <f t="shared" si="9"/>
        <v>0</v>
      </c>
      <c r="AH22" s="229">
        <f>'Alap adatok'!$I$13</f>
        <v>0.20138888888888887</v>
      </c>
      <c r="AI22" s="88" t="s">
        <v>249</v>
      </c>
    </row>
    <row r="23" spans="1:35" ht="15">
      <c r="A23" s="236">
        <f>Nevezés!R22</f>
        <v>0</v>
      </c>
      <c r="B23" s="236">
        <f>Nevezés!P22</f>
        <v>0</v>
      </c>
      <c r="C23" s="236">
        <f>Nevezés!Q22</f>
        <v>0</v>
      </c>
      <c r="D23" s="223">
        <f>O_É!D23</f>
        <v>0</v>
      </c>
      <c r="E23" s="224">
        <f t="shared" si="0"/>
        <v>0</v>
      </c>
      <c r="F23" s="225">
        <f t="shared" si="1"/>
        <v>0</v>
      </c>
      <c r="G23" s="226">
        <f>O_É!E23</f>
        <v>0</v>
      </c>
      <c r="H23" s="227">
        <f t="shared" si="2"/>
        <v>0</v>
      </c>
      <c r="I23" s="228">
        <f t="shared" si="3"/>
        <v>0</v>
      </c>
      <c r="J23" s="309">
        <f>Nevezés!T22</f>
        <v>0</v>
      </c>
      <c r="K23" s="134"/>
      <c r="L23" s="135"/>
      <c r="M23" s="136"/>
      <c r="N23" s="137"/>
      <c r="O23" s="133"/>
      <c r="P23" s="134"/>
      <c r="Q23" s="136"/>
      <c r="R23" s="137"/>
      <c r="S23" s="133"/>
      <c r="T23" s="134"/>
      <c r="U23" s="136"/>
      <c r="V23" s="137"/>
      <c r="W23" s="133"/>
      <c r="X23" s="134"/>
      <c r="Y23" s="138"/>
      <c r="Z23" s="81">
        <f t="shared" si="4"/>
        <v>0</v>
      </c>
      <c r="AA23" s="112">
        <f t="shared" si="5"/>
        <v>0</v>
      </c>
      <c r="AB23" s="82">
        <f>L23*'Alap adatok'!$F$7</f>
        <v>0</v>
      </c>
      <c r="AC23" s="128">
        <f t="shared" si="6"/>
        <v>0</v>
      </c>
      <c r="AD23" s="128">
        <f t="shared" si="7"/>
        <v>0</v>
      </c>
      <c r="AE23" s="83">
        <f>(AC23*60+AD23)*'Alap adatok'!$F$8</f>
        <v>0</v>
      </c>
      <c r="AF23" s="84">
        <f t="shared" si="8"/>
        <v>0</v>
      </c>
      <c r="AG23" s="84">
        <f t="shared" si="9"/>
        <v>0</v>
      </c>
      <c r="AH23" s="229">
        <f>'Alap adatok'!$I$13</f>
        <v>0.20138888888888887</v>
      </c>
      <c r="AI23" s="88" t="s">
        <v>249</v>
      </c>
    </row>
    <row r="24" spans="1:35" ht="15">
      <c r="A24" s="236">
        <f>Nevezés!R23</f>
        <v>0</v>
      </c>
      <c r="B24" s="236">
        <f>Nevezés!P23</f>
        <v>0</v>
      </c>
      <c r="C24" s="236">
        <f>Nevezés!Q23</f>
        <v>0</v>
      </c>
      <c r="D24" s="223">
        <f>O_É!D24</f>
        <v>0</v>
      </c>
      <c r="E24" s="224">
        <f t="shared" si="0"/>
        <v>0</v>
      </c>
      <c r="F24" s="225">
        <f t="shared" si="1"/>
        <v>0</v>
      </c>
      <c r="G24" s="226">
        <f>O_É!E24</f>
        <v>0</v>
      </c>
      <c r="H24" s="227">
        <f t="shared" si="2"/>
        <v>0</v>
      </c>
      <c r="I24" s="228">
        <f t="shared" si="3"/>
        <v>0</v>
      </c>
      <c r="J24" s="309">
        <f>Nevezés!T23</f>
        <v>0</v>
      </c>
      <c r="K24" s="120"/>
      <c r="L24" s="121"/>
      <c r="M24" s="122"/>
      <c r="N24" s="124"/>
      <c r="O24" s="119"/>
      <c r="P24" s="120"/>
      <c r="Q24" s="122"/>
      <c r="R24" s="124"/>
      <c r="S24" s="119"/>
      <c r="T24" s="120"/>
      <c r="U24" s="122"/>
      <c r="V24" s="124"/>
      <c r="W24" s="119"/>
      <c r="X24" s="120"/>
      <c r="Y24" s="123"/>
      <c r="Z24" s="81">
        <f t="shared" si="4"/>
        <v>0</v>
      </c>
      <c r="AA24" s="112">
        <f t="shared" si="5"/>
        <v>0</v>
      </c>
      <c r="AB24" s="82">
        <f>L24*'Alap adatok'!$F$7</f>
        <v>0</v>
      </c>
      <c r="AC24" s="128">
        <f t="shared" si="6"/>
        <v>0</v>
      </c>
      <c r="AD24" s="128">
        <f t="shared" si="7"/>
        <v>0</v>
      </c>
      <c r="AE24" s="83">
        <f>(AC24*60+AD24)*'Alap adatok'!$F$8</f>
        <v>0</v>
      </c>
      <c r="AF24" s="84">
        <f t="shared" si="8"/>
        <v>0</v>
      </c>
      <c r="AG24" s="84">
        <f t="shared" si="9"/>
        <v>0</v>
      </c>
      <c r="AH24" s="229">
        <f>'Alap adatok'!$I$13</f>
        <v>0.20138888888888887</v>
      </c>
      <c r="AI24" s="88" t="s">
        <v>249</v>
      </c>
    </row>
    <row r="25" spans="1:35" ht="15">
      <c r="A25" s="236">
        <f>Nevezés!R24</f>
        <v>0</v>
      </c>
      <c r="B25" s="236">
        <f>Nevezés!P24</f>
        <v>0</v>
      </c>
      <c r="C25" s="236">
        <f>Nevezés!Q24</f>
        <v>0</v>
      </c>
      <c r="D25" s="223">
        <f>O_É!D25</f>
        <v>0</v>
      </c>
      <c r="E25" s="224">
        <f t="shared" si="0"/>
        <v>0</v>
      </c>
      <c r="F25" s="225">
        <f t="shared" si="1"/>
        <v>0</v>
      </c>
      <c r="G25" s="226">
        <f>O_É!E25</f>
        <v>0</v>
      </c>
      <c r="H25" s="227">
        <f t="shared" si="2"/>
        <v>0</v>
      </c>
      <c r="I25" s="228">
        <f t="shared" si="3"/>
        <v>0</v>
      </c>
      <c r="J25" s="309">
        <f>Nevezés!T24</f>
        <v>0</v>
      </c>
      <c r="K25" s="134"/>
      <c r="L25" s="135"/>
      <c r="M25" s="136"/>
      <c r="N25" s="137"/>
      <c r="O25" s="133"/>
      <c r="P25" s="134"/>
      <c r="Q25" s="136"/>
      <c r="R25" s="137"/>
      <c r="S25" s="133"/>
      <c r="T25" s="134"/>
      <c r="U25" s="136"/>
      <c r="V25" s="137"/>
      <c r="W25" s="133"/>
      <c r="X25" s="134"/>
      <c r="Y25" s="138"/>
      <c r="Z25" s="81">
        <f t="shared" si="4"/>
        <v>0</v>
      </c>
      <c r="AA25" s="112">
        <f t="shared" si="5"/>
        <v>0</v>
      </c>
      <c r="AB25" s="82">
        <f>L25*'Alap adatok'!$F$7</f>
        <v>0</v>
      </c>
      <c r="AC25" s="128">
        <f t="shared" si="6"/>
        <v>0</v>
      </c>
      <c r="AD25" s="128">
        <f t="shared" si="7"/>
        <v>0</v>
      </c>
      <c r="AE25" s="83">
        <f>(AC25*60+AD25)*'Alap adatok'!$F$8</f>
        <v>0</v>
      </c>
      <c r="AF25" s="84">
        <f t="shared" si="8"/>
        <v>0</v>
      </c>
      <c r="AG25" s="84">
        <f t="shared" si="9"/>
        <v>0</v>
      </c>
      <c r="AH25" s="229">
        <f>'Alap adatok'!$I$13</f>
        <v>0.20138888888888887</v>
      </c>
      <c r="AI25" s="88" t="s">
        <v>249</v>
      </c>
    </row>
    <row r="26" spans="1:35" ht="15">
      <c r="A26" s="236">
        <f>Nevezés!R25</f>
        <v>0</v>
      </c>
      <c r="B26" s="236">
        <f>Nevezés!P25</f>
        <v>0</v>
      </c>
      <c r="C26" s="236">
        <f>Nevezés!Q25</f>
        <v>0</v>
      </c>
      <c r="D26" s="223">
        <f>O_É!D26</f>
        <v>0</v>
      </c>
      <c r="E26" s="224">
        <f t="shared" si="0"/>
        <v>0</v>
      </c>
      <c r="F26" s="225">
        <f t="shared" si="1"/>
        <v>0</v>
      </c>
      <c r="G26" s="226">
        <f>O_É!E26</f>
        <v>0</v>
      </c>
      <c r="H26" s="227">
        <f t="shared" si="2"/>
        <v>0</v>
      </c>
      <c r="I26" s="228">
        <f t="shared" si="3"/>
        <v>0</v>
      </c>
      <c r="J26" s="309">
        <f>Nevezés!T25</f>
        <v>0</v>
      </c>
      <c r="K26" s="120"/>
      <c r="L26" s="121"/>
      <c r="M26" s="122"/>
      <c r="N26" s="124"/>
      <c r="O26" s="119"/>
      <c r="P26" s="120"/>
      <c r="Q26" s="122"/>
      <c r="R26" s="124"/>
      <c r="S26" s="119"/>
      <c r="T26" s="120"/>
      <c r="U26" s="122"/>
      <c r="V26" s="124"/>
      <c r="W26" s="119"/>
      <c r="X26" s="120"/>
      <c r="Y26" s="123"/>
      <c r="Z26" s="81">
        <f t="shared" si="4"/>
        <v>0</v>
      </c>
      <c r="AA26" s="112">
        <f t="shared" si="5"/>
        <v>0</v>
      </c>
      <c r="AB26" s="82">
        <f>L26*'Alap adatok'!$F$7</f>
        <v>0</v>
      </c>
      <c r="AC26" s="128">
        <f t="shared" si="6"/>
        <v>0</v>
      </c>
      <c r="AD26" s="128">
        <f t="shared" si="7"/>
        <v>0</v>
      </c>
      <c r="AE26" s="83">
        <f>(AC26*60+AD26)*'Alap adatok'!$F$8</f>
        <v>0</v>
      </c>
      <c r="AF26" s="84">
        <f t="shared" si="8"/>
        <v>0</v>
      </c>
      <c r="AG26" s="84">
        <f t="shared" si="9"/>
        <v>0</v>
      </c>
      <c r="AH26" s="229">
        <f>'Alap adatok'!$I$13</f>
        <v>0.20138888888888887</v>
      </c>
      <c r="AI26" s="88" t="s">
        <v>249</v>
      </c>
    </row>
    <row r="27" spans="1:35" ht="15">
      <c r="A27" s="236">
        <f>Nevezés!R26</f>
        <v>0</v>
      </c>
      <c r="B27" s="236">
        <f>Nevezés!P26</f>
        <v>0</v>
      </c>
      <c r="C27" s="236">
        <f>Nevezés!Q26</f>
        <v>0</v>
      </c>
      <c r="D27" s="223">
        <f>O_É!D27</f>
        <v>0</v>
      </c>
      <c r="E27" s="224">
        <f t="shared" si="0"/>
        <v>0</v>
      </c>
      <c r="F27" s="225">
        <f t="shared" si="1"/>
        <v>0</v>
      </c>
      <c r="G27" s="226">
        <f>O_É!E27</f>
        <v>0</v>
      </c>
      <c r="H27" s="227">
        <f t="shared" si="2"/>
        <v>0</v>
      </c>
      <c r="I27" s="228">
        <f t="shared" si="3"/>
        <v>0</v>
      </c>
      <c r="J27" s="309">
        <f>Nevezés!T26</f>
        <v>0</v>
      </c>
      <c r="K27" s="134"/>
      <c r="L27" s="135"/>
      <c r="M27" s="136"/>
      <c r="N27" s="137"/>
      <c r="O27" s="133"/>
      <c r="P27" s="134"/>
      <c r="Q27" s="136"/>
      <c r="R27" s="137"/>
      <c r="S27" s="133"/>
      <c r="T27" s="134"/>
      <c r="U27" s="136"/>
      <c r="V27" s="137"/>
      <c r="W27" s="133"/>
      <c r="X27" s="134"/>
      <c r="Y27" s="138"/>
      <c r="Z27" s="81">
        <f t="shared" si="4"/>
        <v>0</v>
      </c>
      <c r="AA27" s="112">
        <f t="shared" si="5"/>
        <v>0</v>
      </c>
      <c r="AB27" s="82">
        <f>L27*'Alap adatok'!$F$7</f>
        <v>0</v>
      </c>
      <c r="AC27" s="128">
        <f t="shared" si="6"/>
        <v>0</v>
      </c>
      <c r="AD27" s="128">
        <f t="shared" si="7"/>
        <v>0</v>
      </c>
      <c r="AE27" s="83">
        <f>(AC27*60+AD27)*'Alap adatok'!$F$8</f>
        <v>0</v>
      </c>
      <c r="AF27" s="84">
        <f t="shared" si="8"/>
        <v>0</v>
      </c>
      <c r="AG27" s="84">
        <f t="shared" si="9"/>
        <v>0</v>
      </c>
      <c r="AH27" s="229">
        <f>'Alap adatok'!$I$13</f>
        <v>0.20138888888888887</v>
      </c>
      <c r="AI27" s="88" t="s">
        <v>249</v>
      </c>
    </row>
    <row r="28" spans="1:35" ht="15">
      <c r="A28" s="236">
        <f>Nevezés!R27</f>
        <v>0</v>
      </c>
      <c r="B28" s="236">
        <f>Nevezés!P27</f>
        <v>0</v>
      </c>
      <c r="C28" s="236">
        <f>Nevezés!Q27</f>
        <v>0</v>
      </c>
      <c r="D28" s="223">
        <f>O_É!D28</f>
        <v>0</v>
      </c>
      <c r="E28" s="224">
        <f t="shared" si="0"/>
        <v>0</v>
      </c>
      <c r="F28" s="225">
        <f t="shared" si="1"/>
        <v>0</v>
      </c>
      <c r="G28" s="226">
        <f>O_É!E28</f>
        <v>0</v>
      </c>
      <c r="H28" s="227">
        <f t="shared" si="2"/>
        <v>0</v>
      </c>
      <c r="I28" s="228">
        <f t="shared" si="3"/>
        <v>0</v>
      </c>
      <c r="J28" s="309">
        <f>Nevezés!T27</f>
        <v>0</v>
      </c>
      <c r="K28" s="120"/>
      <c r="L28" s="121"/>
      <c r="M28" s="122"/>
      <c r="N28" s="124"/>
      <c r="O28" s="119"/>
      <c r="P28" s="120"/>
      <c r="Q28" s="122"/>
      <c r="R28" s="124"/>
      <c r="S28" s="119"/>
      <c r="T28" s="120"/>
      <c r="U28" s="122"/>
      <c r="V28" s="124"/>
      <c r="W28" s="119"/>
      <c r="X28" s="120"/>
      <c r="Y28" s="123"/>
      <c r="Z28" s="81">
        <f t="shared" si="4"/>
        <v>0</v>
      </c>
      <c r="AA28" s="112">
        <f t="shared" si="5"/>
        <v>0</v>
      </c>
      <c r="AB28" s="82">
        <f>L28*'Alap adatok'!$F$7</f>
        <v>0</v>
      </c>
      <c r="AC28" s="128">
        <f t="shared" si="6"/>
        <v>0</v>
      </c>
      <c r="AD28" s="128">
        <f t="shared" si="7"/>
        <v>0</v>
      </c>
      <c r="AE28" s="83">
        <f>(AC28*60+AD28)*'Alap adatok'!$F$8</f>
        <v>0</v>
      </c>
      <c r="AF28" s="84">
        <f t="shared" si="8"/>
        <v>0</v>
      </c>
      <c r="AG28" s="84">
        <f t="shared" si="9"/>
        <v>0</v>
      </c>
      <c r="AH28" s="229">
        <f>'Alap adatok'!$I$13</f>
        <v>0.20138888888888887</v>
      </c>
      <c r="AI28" s="88" t="s">
        <v>249</v>
      </c>
    </row>
    <row r="29" spans="1:35" ht="15">
      <c r="A29" s="236">
        <f>Nevezés!R28</f>
        <v>0</v>
      </c>
      <c r="B29" s="236">
        <f>Nevezés!P28</f>
        <v>0</v>
      </c>
      <c r="C29" s="236">
        <f>Nevezés!Q28</f>
        <v>0</v>
      </c>
      <c r="D29" s="223">
        <f>O_É!D29</f>
        <v>0</v>
      </c>
      <c r="E29" s="224">
        <f t="shared" si="0"/>
        <v>0</v>
      </c>
      <c r="F29" s="225">
        <f t="shared" si="1"/>
        <v>0</v>
      </c>
      <c r="G29" s="226">
        <f>O_É!E29</f>
        <v>0</v>
      </c>
      <c r="H29" s="227">
        <f t="shared" si="2"/>
        <v>0</v>
      </c>
      <c r="I29" s="228">
        <f t="shared" si="3"/>
        <v>0</v>
      </c>
      <c r="J29" s="309">
        <f>Nevezés!T28</f>
        <v>0</v>
      </c>
      <c r="K29" s="134"/>
      <c r="L29" s="135"/>
      <c r="M29" s="136"/>
      <c r="N29" s="137"/>
      <c r="O29" s="133"/>
      <c r="P29" s="134"/>
      <c r="Q29" s="136"/>
      <c r="R29" s="137"/>
      <c r="S29" s="133"/>
      <c r="T29" s="134"/>
      <c r="U29" s="136"/>
      <c r="V29" s="137"/>
      <c r="W29" s="133"/>
      <c r="X29" s="134"/>
      <c r="Y29" s="138"/>
      <c r="Z29" s="81">
        <f t="shared" si="4"/>
        <v>0</v>
      </c>
      <c r="AA29" s="112">
        <f t="shared" si="5"/>
        <v>0</v>
      </c>
      <c r="AB29" s="82">
        <f>L29*'Alap adatok'!$F$7</f>
        <v>0</v>
      </c>
      <c r="AC29" s="128">
        <f t="shared" si="6"/>
        <v>0</v>
      </c>
      <c r="AD29" s="128">
        <f t="shared" si="7"/>
        <v>0</v>
      </c>
      <c r="AE29" s="83">
        <f>(AC29*60+AD29)*'Alap adatok'!$F$8</f>
        <v>0</v>
      </c>
      <c r="AF29" s="84">
        <f t="shared" si="8"/>
        <v>0</v>
      </c>
      <c r="AG29" s="84">
        <f t="shared" si="9"/>
        <v>0</v>
      </c>
      <c r="AH29" s="229">
        <f>'Alap adatok'!$I$13</f>
        <v>0.20138888888888887</v>
      </c>
      <c r="AI29" s="88" t="s">
        <v>249</v>
      </c>
    </row>
    <row r="30" spans="1:35" ht="15">
      <c r="A30" s="236">
        <f>Nevezés!R29</f>
        <v>0</v>
      </c>
      <c r="B30" s="236">
        <f>Nevezés!P29</f>
        <v>0</v>
      </c>
      <c r="C30" s="236">
        <f>Nevezés!Q29</f>
        <v>0</v>
      </c>
      <c r="D30" s="223">
        <f>O_É!D30</f>
        <v>0</v>
      </c>
      <c r="E30" s="224">
        <f t="shared" si="0"/>
        <v>0</v>
      </c>
      <c r="F30" s="225">
        <f t="shared" si="1"/>
        <v>0</v>
      </c>
      <c r="G30" s="226">
        <f>O_É!E30</f>
        <v>0</v>
      </c>
      <c r="H30" s="227">
        <f t="shared" si="2"/>
        <v>0</v>
      </c>
      <c r="I30" s="228">
        <f t="shared" si="3"/>
        <v>0</v>
      </c>
      <c r="J30" s="309">
        <f>Nevezés!T29</f>
        <v>0</v>
      </c>
      <c r="K30" s="120"/>
      <c r="L30" s="121"/>
      <c r="M30" s="122"/>
      <c r="N30" s="124"/>
      <c r="O30" s="119"/>
      <c r="P30" s="120"/>
      <c r="Q30" s="122"/>
      <c r="R30" s="124"/>
      <c r="S30" s="119"/>
      <c r="T30" s="120"/>
      <c r="U30" s="122"/>
      <c r="V30" s="124"/>
      <c r="W30" s="119"/>
      <c r="X30" s="120"/>
      <c r="Y30" s="123"/>
      <c r="Z30" s="81">
        <f t="shared" si="4"/>
        <v>0</v>
      </c>
      <c r="AA30" s="112">
        <f t="shared" si="5"/>
        <v>0</v>
      </c>
      <c r="AB30" s="82">
        <f>L30*'Alap adatok'!$F$7</f>
        <v>0</v>
      </c>
      <c r="AC30" s="128">
        <f t="shared" si="6"/>
        <v>0</v>
      </c>
      <c r="AD30" s="128">
        <f t="shared" si="7"/>
        <v>0</v>
      </c>
      <c r="AE30" s="83">
        <f>(AC30*60+AD30)*'Alap adatok'!$F$8</f>
        <v>0</v>
      </c>
      <c r="AF30" s="84">
        <f t="shared" si="8"/>
        <v>0</v>
      </c>
      <c r="AG30" s="84">
        <f t="shared" si="9"/>
        <v>0</v>
      </c>
      <c r="AH30" s="229">
        <f>'Alap adatok'!$I$13</f>
        <v>0.20138888888888887</v>
      </c>
      <c r="AI30" s="88" t="s">
        <v>249</v>
      </c>
    </row>
    <row r="31" spans="1:35" ht="15">
      <c r="A31" s="236">
        <f>Nevezés!R30</f>
        <v>0</v>
      </c>
      <c r="B31" s="236">
        <f>Nevezés!P30</f>
        <v>0</v>
      </c>
      <c r="C31" s="236">
        <f>Nevezés!Q30</f>
        <v>0</v>
      </c>
      <c r="D31" s="223">
        <f>O_É!D31</f>
        <v>0</v>
      </c>
      <c r="E31" s="224">
        <f t="shared" si="0"/>
        <v>0</v>
      </c>
      <c r="F31" s="225">
        <f t="shared" si="1"/>
        <v>0</v>
      </c>
      <c r="G31" s="226">
        <f>O_É!E31</f>
        <v>0</v>
      </c>
      <c r="H31" s="227">
        <f t="shared" si="2"/>
        <v>0</v>
      </c>
      <c r="I31" s="228">
        <f t="shared" si="3"/>
        <v>0</v>
      </c>
      <c r="J31" s="309">
        <f>Nevezés!T30</f>
        <v>0</v>
      </c>
      <c r="K31" s="134"/>
      <c r="L31" s="135"/>
      <c r="M31" s="136"/>
      <c r="N31" s="137"/>
      <c r="O31" s="133"/>
      <c r="P31" s="134"/>
      <c r="Q31" s="136"/>
      <c r="R31" s="137"/>
      <c r="S31" s="133"/>
      <c r="T31" s="134"/>
      <c r="U31" s="136"/>
      <c r="V31" s="137"/>
      <c r="W31" s="133"/>
      <c r="X31" s="134"/>
      <c r="Y31" s="138"/>
      <c r="Z31" s="81">
        <f t="shared" si="4"/>
        <v>0</v>
      </c>
      <c r="AA31" s="112">
        <f t="shared" si="5"/>
        <v>0</v>
      </c>
      <c r="AB31" s="82">
        <f>L31*'Alap adatok'!$F$7</f>
        <v>0</v>
      </c>
      <c r="AC31" s="128">
        <f t="shared" si="6"/>
        <v>0</v>
      </c>
      <c r="AD31" s="128">
        <f t="shared" si="7"/>
        <v>0</v>
      </c>
      <c r="AE31" s="83">
        <f>(AC31*60+AD31)*'Alap adatok'!$F$8</f>
        <v>0</v>
      </c>
      <c r="AF31" s="84">
        <f t="shared" si="8"/>
        <v>0</v>
      </c>
      <c r="AG31" s="84">
        <f t="shared" si="9"/>
        <v>0</v>
      </c>
      <c r="AH31" s="229">
        <f>'Alap adatok'!$I$13</f>
        <v>0.20138888888888887</v>
      </c>
      <c r="AI31" s="88" t="s">
        <v>249</v>
      </c>
    </row>
    <row r="32" spans="1:35" ht="15">
      <c r="A32" s="236">
        <f>Nevezés!R31</f>
        <v>0</v>
      </c>
      <c r="B32" s="236">
        <f>Nevezés!P31</f>
        <v>0</v>
      </c>
      <c r="C32" s="236">
        <f>Nevezés!Q31</f>
        <v>0</v>
      </c>
      <c r="D32" s="223">
        <f>O_É!D32</f>
        <v>0</v>
      </c>
      <c r="E32" s="224">
        <f t="shared" si="0"/>
        <v>0</v>
      </c>
      <c r="F32" s="225">
        <f t="shared" si="1"/>
        <v>0</v>
      </c>
      <c r="G32" s="226">
        <f>O_É!E32</f>
        <v>0</v>
      </c>
      <c r="H32" s="227">
        <f t="shared" si="2"/>
        <v>0</v>
      </c>
      <c r="I32" s="228">
        <f t="shared" si="3"/>
        <v>0</v>
      </c>
      <c r="J32" s="309">
        <f>Nevezés!T31</f>
        <v>0</v>
      </c>
      <c r="K32" s="120"/>
      <c r="L32" s="121"/>
      <c r="M32" s="122"/>
      <c r="N32" s="124"/>
      <c r="O32" s="119"/>
      <c r="P32" s="120"/>
      <c r="Q32" s="122"/>
      <c r="R32" s="124"/>
      <c r="S32" s="119"/>
      <c r="T32" s="120"/>
      <c r="U32" s="122"/>
      <c r="V32" s="124"/>
      <c r="W32" s="119"/>
      <c r="X32" s="120"/>
      <c r="Y32" s="123"/>
      <c r="Z32" s="81">
        <f t="shared" si="4"/>
        <v>0</v>
      </c>
      <c r="AA32" s="112">
        <f t="shared" si="5"/>
        <v>0</v>
      </c>
      <c r="AB32" s="82">
        <f>L32*'Alap adatok'!$F$7</f>
        <v>0</v>
      </c>
      <c r="AC32" s="128">
        <f t="shared" si="6"/>
        <v>0</v>
      </c>
      <c r="AD32" s="128">
        <f t="shared" si="7"/>
        <v>0</v>
      </c>
      <c r="AE32" s="83">
        <f>(AC32*60+AD32)*'Alap adatok'!$F$8</f>
        <v>0</v>
      </c>
      <c r="AF32" s="84">
        <f t="shared" si="8"/>
        <v>0</v>
      </c>
      <c r="AG32" s="84">
        <f t="shared" si="9"/>
        <v>0</v>
      </c>
      <c r="AH32" s="229">
        <f>'Alap adatok'!$I$13</f>
        <v>0.20138888888888887</v>
      </c>
      <c r="AI32" s="88" t="s">
        <v>249</v>
      </c>
    </row>
    <row r="33" spans="1:35" ht="15">
      <c r="A33" s="236">
        <f>Nevezés!R32</f>
        <v>0</v>
      </c>
      <c r="B33" s="236">
        <f>Nevezés!P32</f>
        <v>0</v>
      </c>
      <c r="C33" s="236">
        <f>Nevezés!Q32</f>
        <v>0</v>
      </c>
      <c r="D33" s="223">
        <f>O_É!D33</f>
        <v>0</v>
      </c>
      <c r="E33" s="224">
        <f t="shared" si="0"/>
        <v>0</v>
      </c>
      <c r="F33" s="225">
        <f t="shared" si="1"/>
        <v>0</v>
      </c>
      <c r="G33" s="226">
        <f>O_É!E33</f>
        <v>0</v>
      </c>
      <c r="H33" s="227">
        <f t="shared" si="2"/>
        <v>0</v>
      </c>
      <c r="I33" s="228">
        <f t="shared" si="3"/>
        <v>0</v>
      </c>
      <c r="J33" s="309">
        <f>Nevezés!T32</f>
        <v>0</v>
      </c>
      <c r="K33" s="134"/>
      <c r="L33" s="135"/>
      <c r="M33" s="136"/>
      <c r="N33" s="137"/>
      <c r="O33" s="133"/>
      <c r="P33" s="134"/>
      <c r="Q33" s="136"/>
      <c r="R33" s="137"/>
      <c r="S33" s="133"/>
      <c r="T33" s="134"/>
      <c r="U33" s="136"/>
      <c r="V33" s="137"/>
      <c r="W33" s="133"/>
      <c r="X33" s="134"/>
      <c r="Y33" s="138"/>
      <c r="Z33" s="81">
        <f t="shared" si="4"/>
        <v>0</v>
      </c>
      <c r="AA33" s="112">
        <f t="shared" si="5"/>
        <v>0</v>
      </c>
      <c r="AB33" s="82">
        <f>L33*'Alap adatok'!$F$7</f>
        <v>0</v>
      </c>
      <c r="AC33" s="128">
        <f t="shared" si="6"/>
        <v>0</v>
      </c>
      <c r="AD33" s="128">
        <f t="shared" si="7"/>
        <v>0</v>
      </c>
      <c r="AE33" s="83">
        <f>(AC33*60+AD33)*'Alap adatok'!$F$8</f>
        <v>0</v>
      </c>
      <c r="AF33" s="84">
        <f t="shared" si="8"/>
        <v>0</v>
      </c>
      <c r="AG33" s="84">
        <f t="shared" si="9"/>
        <v>0</v>
      </c>
      <c r="AH33" s="229">
        <f>'Alap adatok'!$I$13</f>
        <v>0.20138888888888887</v>
      </c>
      <c r="AI33" s="88" t="s">
        <v>249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AH1:AH2"/>
    <mergeCell ref="B2:C2"/>
    <mergeCell ref="M2:P2"/>
    <mergeCell ref="Q2:T2"/>
    <mergeCell ref="U2:X2"/>
    <mergeCell ref="AB1:AB2"/>
    <mergeCell ref="AE1:AE2"/>
    <mergeCell ref="AF1:AF2"/>
    <mergeCell ref="AG1:AG2"/>
    <mergeCell ref="Q1:T1"/>
    <mergeCell ref="U1:X1"/>
    <mergeCell ref="Z1:Z2"/>
    <mergeCell ref="AA1:AA3"/>
    <mergeCell ref="G1:G2"/>
    <mergeCell ref="H1:H2"/>
    <mergeCell ref="I1:I2"/>
    <mergeCell ref="M1:P1"/>
    <mergeCell ref="A1:A3"/>
    <mergeCell ref="D1:D2"/>
    <mergeCell ref="E1:E2"/>
    <mergeCell ref="F1:F2"/>
  </mergeCells>
  <printOptions/>
  <pageMargins left="0.75" right="0.75" top="1" bottom="1" header="0.5" footer="0.5"/>
  <pageSetup orientation="portrait" paperSize="9"/>
  <ignoredErrors>
    <ignoredError sqref="J4:J3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G7" sqref="G7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20" width="9.140625" style="88" customWidth="1"/>
    <col min="21" max="21" width="9.28125" style="129" hidden="1" customWidth="1"/>
    <col min="22" max="22" width="0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314</v>
      </c>
      <c r="Z1" s="440" t="s">
        <v>6</v>
      </c>
    </row>
    <row r="2" spans="1:26" s="87" customFormat="1" ht="36" customHeight="1">
      <c r="A2" s="446"/>
      <c r="B2" s="448" t="s">
        <v>308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">
      <c r="A4" s="275">
        <f>Nevezés!Y3</f>
        <v>39</v>
      </c>
      <c r="B4" s="275" t="str">
        <f>Nevezés!W3</f>
        <v>KOLLÁR IMRE</v>
      </c>
      <c r="C4" s="275" t="str">
        <f>Nevezés!X3</f>
        <v>HÁRTÓ LÁSZLÓ</v>
      </c>
      <c r="D4" s="110">
        <f aca="true" t="shared" si="0" ref="D4:D33">W4+X4+Y4+T4</f>
        <v>0</v>
      </c>
      <c r="E4" s="111">
        <f>J4+N4</f>
        <v>0.005034722222222222</v>
      </c>
      <c r="F4" s="214">
        <f>Nevezés!Z3</f>
        <v>0.9333333333333332</v>
      </c>
      <c r="G4" s="120">
        <v>1.1180555555555556</v>
      </c>
      <c r="H4" s="121">
        <v>0</v>
      </c>
      <c r="I4" s="122">
        <v>0</v>
      </c>
      <c r="J4" s="124">
        <v>0.0015046296296296294</v>
      </c>
      <c r="K4" s="119">
        <v>0.9618055555555555</v>
      </c>
      <c r="L4" s="120">
        <v>1.0243055555555556</v>
      </c>
      <c r="M4" s="122">
        <v>0</v>
      </c>
      <c r="N4" s="124">
        <v>0.003530092592592592</v>
      </c>
      <c r="O4" s="119">
        <v>1.0319444444444443</v>
      </c>
      <c r="P4" s="120">
        <v>1.0930555555555557</v>
      </c>
      <c r="Q4" s="123"/>
      <c r="R4" s="81">
        <f>IF(G4-F4-S4-Z4&gt;0,G4-F4-Z4-S4,0)</f>
        <v>0</v>
      </c>
      <c r="S4" s="112">
        <f>P4-O4+L4-K4</f>
        <v>0.12361111111111145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0</v>
      </c>
      <c r="Y4" s="84">
        <f>Q4</f>
        <v>0</v>
      </c>
      <c r="Z4" s="78">
        <f>'Alap adatok'!$F$12</f>
        <v>0.125</v>
      </c>
      <c r="AA4" s="88" t="s">
        <v>250</v>
      </c>
    </row>
    <row r="5" spans="1:27" ht="15">
      <c r="A5" s="275">
        <f>Nevezés!Y4</f>
        <v>14</v>
      </c>
      <c r="B5" s="275" t="str">
        <f>Nevezés!W4</f>
        <v>PINTÉR ATTILA </v>
      </c>
      <c r="C5" s="275" t="str">
        <f>Nevezés!X4</f>
        <v>VARGA ÉVA</v>
      </c>
      <c r="D5" s="110">
        <f t="shared" si="0"/>
        <v>300</v>
      </c>
      <c r="E5" s="111">
        <f aca="true" t="shared" si="1" ref="E5:E33">J5+N5</f>
        <v>0.009293981481481481</v>
      </c>
      <c r="F5" s="214">
        <f>Nevezés!Z4</f>
        <v>0.9166666666666666</v>
      </c>
      <c r="G5" s="134">
        <v>1.0284722222222222</v>
      </c>
      <c r="H5" s="135">
        <v>0</v>
      </c>
      <c r="I5" s="136">
        <v>0</v>
      </c>
      <c r="J5" s="137">
        <v>0.002349537037037037</v>
      </c>
      <c r="K5" s="133">
        <v>0.9409722222222222</v>
      </c>
      <c r="L5" s="134">
        <v>0.9694444444444444</v>
      </c>
      <c r="M5" s="136">
        <v>300</v>
      </c>
      <c r="N5" s="137">
        <v>0.006944444444444444</v>
      </c>
      <c r="O5" s="133">
        <v>0.9833333333333334</v>
      </c>
      <c r="P5" s="134">
        <v>1.003472222222222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0.04861111111111094</v>
      </c>
      <c r="T5" s="82">
        <f>H5*'Alap adatok'!$F$7</f>
        <v>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300</v>
      </c>
      <c r="Y5" s="84">
        <f aca="true" t="shared" si="7" ref="Y5:Y33">Q5</f>
        <v>0</v>
      </c>
      <c r="Z5" s="78">
        <f>'Alap adatok'!$F$12</f>
        <v>0.125</v>
      </c>
      <c r="AA5" s="88" t="s">
        <v>250</v>
      </c>
    </row>
    <row r="6" spans="1:27" ht="15">
      <c r="A6" s="275">
        <f>Nevezés!Y5</f>
        <v>25</v>
      </c>
      <c r="B6" s="275" t="str">
        <f>Nevezés!W5</f>
        <v>LAVATI GYÖRGY</v>
      </c>
      <c r="C6" s="275" t="str">
        <f>Nevezés!X5</f>
        <v>LAVATI NORBERT</v>
      </c>
      <c r="D6" s="110">
        <f t="shared" si="0"/>
        <v>200</v>
      </c>
      <c r="E6" s="111">
        <f t="shared" si="1"/>
        <v>0.008530092592592593</v>
      </c>
      <c r="F6" s="214">
        <f>Nevezés!Z5</f>
        <v>0.9236111111111112</v>
      </c>
      <c r="G6" s="120">
        <v>1.0847222222222224</v>
      </c>
      <c r="H6" s="121">
        <v>0</v>
      </c>
      <c r="I6" s="122">
        <v>0</v>
      </c>
      <c r="J6" s="124">
        <v>0.001597222222222222</v>
      </c>
      <c r="K6" s="119">
        <v>0.9583333333333334</v>
      </c>
      <c r="L6" s="120">
        <v>1</v>
      </c>
      <c r="M6" s="122">
        <v>200</v>
      </c>
      <c r="N6" s="124">
        <v>0.00693287037037037</v>
      </c>
      <c r="O6" s="119">
        <v>1.0104166666666667</v>
      </c>
      <c r="P6" s="120">
        <v>1.0555555555555556</v>
      </c>
      <c r="Q6" s="123"/>
      <c r="R6" s="81">
        <f t="shared" si="2"/>
        <v>0</v>
      </c>
      <c r="S6" s="112">
        <f t="shared" si="3"/>
        <v>0.08680555555555547</v>
      </c>
      <c r="T6" s="82">
        <f>H6*'Alap adatok'!$F$7</f>
        <v>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200</v>
      </c>
      <c r="Y6" s="84">
        <f t="shared" si="7"/>
        <v>0</v>
      </c>
      <c r="Z6" s="78">
        <f>'Alap adatok'!$F$12</f>
        <v>0.125</v>
      </c>
      <c r="AA6" s="88" t="s">
        <v>250</v>
      </c>
    </row>
    <row r="7" spans="1:27" ht="15">
      <c r="A7" s="275">
        <f>Nevezés!Y6</f>
        <v>0</v>
      </c>
      <c r="B7" s="275">
        <f>Nevezés!W6</f>
        <v>0</v>
      </c>
      <c r="C7" s="275">
        <f>Nevezés!X6</f>
        <v>0</v>
      </c>
      <c r="D7" s="110">
        <f t="shared" si="0"/>
        <v>0</v>
      </c>
      <c r="E7" s="111">
        <f t="shared" si="1"/>
        <v>0</v>
      </c>
      <c r="F7" s="214">
        <f>Nevezés!Z6</f>
        <v>0</v>
      </c>
      <c r="G7" s="134"/>
      <c r="H7" s="135"/>
      <c r="I7" s="136"/>
      <c r="J7" s="137"/>
      <c r="K7" s="133"/>
      <c r="L7" s="134"/>
      <c r="M7" s="136"/>
      <c r="N7" s="137"/>
      <c r="O7" s="133"/>
      <c r="P7" s="134"/>
      <c r="Q7" s="138"/>
      <c r="R7" s="81">
        <f t="shared" si="2"/>
        <v>0</v>
      </c>
      <c r="S7" s="112">
        <f t="shared" si="3"/>
        <v>0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0</v>
      </c>
      <c r="Y7" s="84">
        <f t="shared" si="7"/>
        <v>0</v>
      </c>
      <c r="Z7" s="78">
        <f>'Alap adatok'!$F$12</f>
        <v>0.125</v>
      </c>
      <c r="AA7" s="88" t="s">
        <v>250</v>
      </c>
    </row>
    <row r="8" spans="1:27" ht="15">
      <c r="A8" s="275">
        <f>Nevezés!Y7</f>
        <v>0</v>
      </c>
      <c r="B8" s="275">
        <f>Nevezés!W7</f>
        <v>0</v>
      </c>
      <c r="C8" s="275">
        <f>Nevezés!X7</f>
        <v>0</v>
      </c>
      <c r="D8" s="110">
        <f t="shared" si="0"/>
        <v>0</v>
      </c>
      <c r="E8" s="111">
        <f t="shared" si="1"/>
        <v>0</v>
      </c>
      <c r="F8" s="214">
        <f>Nevezés!Z7</f>
        <v>0</v>
      </c>
      <c r="G8" s="120"/>
      <c r="H8" s="121"/>
      <c r="I8" s="122"/>
      <c r="J8" s="124"/>
      <c r="K8" s="119"/>
      <c r="L8" s="120"/>
      <c r="M8" s="122"/>
      <c r="N8" s="124"/>
      <c r="O8" s="119"/>
      <c r="P8" s="120"/>
      <c r="Q8" s="123"/>
      <c r="R8" s="81">
        <f t="shared" si="2"/>
        <v>0</v>
      </c>
      <c r="S8" s="112">
        <f t="shared" si="3"/>
        <v>0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0</v>
      </c>
      <c r="Y8" s="84">
        <f t="shared" si="7"/>
        <v>0</v>
      </c>
      <c r="Z8" s="78">
        <f>'Alap adatok'!$F$12</f>
        <v>0.125</v>
      </c>
      <c r="AA8" s="88" t="s">
        <v>250</v>
      </c>
    </row>
    <row r="9" spans="1:27" ht="15">
      <c r="A9" s="275">
        <f>Nevezés!Y8</f>
        <v>0</v>
      </c>
      <c r="B9" s="275">
        <f>Nevezés!W8</f>
        <v>0</v>
      </c>
      <c r="C9" s="275">
        <f>Nevezés!X8</f>
        <v>0</v>
      </c>
      <c r="D9" s="110">
        <f t="shared" si="0"/>
        <v>0</v>
      </c>
      <c r="E9" s="111">
        <f t="shared" si="1"/>
        <v>0</v>
      </c>
      <c r="F9" s="214">
        <f>Nevezés!Z8</f>
        <v>0</v>
      </c>
      <c r="G9" s="134"/>
      <c r="H9" s="135"/>
      <c r="I9" s="136"/>
      <c r="J9" s="137"/>
      <c r="K9" s="133"/>
      <c r="L9" s="134"/>
      <c r="M9" s="136"/>
      <c r="N9" s="137"/>
      <c r="O9" s="133"/>
      <c r="P9" s="134"/>
      <c r="Q9" s="138"/>
      <c r="R9" s="81">
        <f t="shared" si="2"/>
        <v>0</v>
      </c>
      <c r="S9" s="112">
        <f t="shared" si="3"/>
        <v>0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0</v>
      </c>
      <c r="Y9" s="84">
        <f t="shared" si="7"/>
        <v>0</v>
      </c>
      <c r="Z9" s="78">
        <f>'Alap adatok'!$F$12</f>
        <v>0.125</v>
      </c>
      <c r="AA9" s="88" t="s">
        <v>250</v>
      </c>
    </row>
    <row r="10" spans="1:27" ht="15">
      <c r="A10" s="275">
        <f>Nevezés!Y9</f>
        <v>0</v>
      </c>
      <c r="B10" s="275">
        <f>Nevezés!W9</f>
        <v>0</v>
      </c>
      <c r="C10" s="275">
        <f>Nevezés!X9</f>
        <v>0</v>
      </c>
      <c r="D10" s="110">
        <f t="shared" si="0"/>
        <v>0</v>
      </c>
      <c r="E10" s="111">
        <f t="shared" si="1"/>
        <v>0</v>
      </c>
      <c r="F10" s="214">
        <f>Nevezés!Z9</f>
        <v>0</v>
      </c>
      <c r="G10" s="120"/>
      <c r="H10" s="121"/>
      <c r="I10" s="122"/>
      <c r="J10" s="124"/>
      <c r="K10" s="119"/>
      <c r="L10" s="120"/>
      <c r="M10" s="122"/>
      <c r="N10" s="124"/>
      <c r="O10" s="119"/>
      <c r="P10" s="120"/>
      <c r="Q10" s="123"/>
      <c r="R10" s="81">
        <f t="shared" si="2"/>
        <v>0</v>
      </c>
      <c r="S10" s="112">
        <f t="shared" si="3"/>
        <v>0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0</v>
      </c>
      <c r="Y10" s="84">
        <f t="shared" si="7"/>
        <v>0</v>
      </c>
      <c r="Z10" s="78">
        <f>'Alap adatok'!$F$12</f>
        <v>0.125</v>
      </c>
      <c r="AA10" s="88" t="s">
        <v>250</v>
      </c>
    </row>
    <row r="11" spans="1:27" ht="15">
      <c r="A11" s="275">
        <f>Nevezés!Y10</f>
        <v>0</v>
      </c>
      <c r="B11" s="275">
        <f>Nevezés!W10</f>
        <v>0</v>
      </c>
      <c r="C11" s="275">
        <f>Nevezés!X10</f>
        <v>0</v>
      </c>
      <c r="D11" s="110">
        <f t="shared" si="0"/>
        <v>0</v>
      </c>
      <c r="E11" s="111">
        <f t="shared" si="1"/>
        <v>0</v>
      </c>
      <c r="F11" s="214">
        <f>Nevezés!Z10</f>
        <v>0</v>
      </c>
      <c r="G11" s="134"/>
      <c r="H11" s="135"/>
      <c r="I11" s="136"/>
      <c r="J11" s="137"/>
      <c r="K11" s="133"/>
      <c r="L11" s="134"/>
      <c r="M11" s="136"/>
      <c r="N11" s="137"/>
      <c r="O11" s="133"/>
      <c r="P11" s="134"/>
      <c r="Q11" s="138"/>
      <c r="R11" s="81">
        <f t="shared" si="2"/>
        <v>0</v>
      </c>
      <c r="S11" s="112">
        <f t="shared" si="3"/>
        <v>0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0</v>
      </c>
      <c r="Y11" s="84">
        <f t="shared" si="7"/>
        <v>0</v>
      </c>
      <c r="Z11" s="78">
        <f>'Alap adatok'!$F$12</f>
        <v>0.125</v>
      </c>
      <c r="AA11" s="88" t="s">
        <v>250</v>
      </c>
    </row>
    <row r="12" spans="1:27" ht="15">
      <c r="A12" s="275">
        <f>Nevezés!Y11</f>
        <v>0</v>
      </c>
      <c r="B12" s="275">
        <f>Nevezés!W11</f>
        <v>0</v>
      </c>
      <c r="C12" s="275">
        <f>Nevezés!X11</f>
        <v>0</v>
      </c>
      <c r="D12" s="110">
        <f t="shared" si="0"/>
        <v>0</v>
      </c>
      <c r="E12" s="111">
        <f t="shared" si="1"/>
        <v>0</v>
      </c>
      <c r="F12" s="214">
        <f>Nevezés!Z11</f>
        <v>0</v>
      </c>
      <c r="G12" s="120"/>
      <c r="H12" s="121"/>
      <c r="I12" s="122"/>
      <c r="J12" s="124"/>
      <c r="K12" s="119"/>
      <c r="L12" s="120"/>
      <c r="M12" s="122"/>
      <c r="N12" s="124"/>
      <c r="O12" s="119"/>
      <c r="P12" s="120"/>
      <c r="Q12" s="123"/>
      <c r="R12" s="81">
        <f t="shared" si="2"/>
        <v>0</v>
      </c>
      <c r="S12" s="112">
        <f t="shared" si="3"/>
        <v>0</v>
      </c>
      <c r="T12" s="82">
        <f>H12*'Alap adatok'!$F$7</f>
        <v>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0</v>
      </c>
      <c r="Y12" s="84">
        <f t="shared" si="7"/>
        <v>0</v>
      </c>
      <c r="Z12" s="78">
        <f>'Alap adatok'!$F$12</f>
        <v>0.125</v>
      </c>
      <c r="AA12" s="88" t="s">
        <v>250</v>
      </c>
    </row>
    <row r="13" spans="1:27" ht="15">
      <c r="A13" s="275">
        <f>Nevezés!Y12</f>
        <v>0</v>
      </c>
      <c r="B13" s="275">
        <f>Nevezés!W12</f>
        <v>0</v>
      </c>
      <c r="C13" s="275">
        <f>Nevezés!X12</f>
        <v>0</v>
      </c>
      <c r="D13" s="110">
        <f t="shared" si="0"/>
        <v>0</v>
      </c>
      <c r="E13" s="111">
        <f t="shared" si="1"/>
        <v>0</v>
      </c>
      <c r="F13" s="214">
        <f>Nevezés!Z12</f>
        <v>0</v>
      </c>
      <c r="G13" s="134"/>
      <c r="H13" s="135"/>
      <c r="I13" s="136"/>
      <c r="J13" s="137"/>
      <c r="K13" s="133"/>
      <c r="L13" s="134"/>
      <c r="M13" s="136"/>
      <c r="N13" s="137"/>
      <c r="O13" s="133"/>
      <c r="P13" s="134"/>
      <c r="Q13" s="138"/>
      <c r="R13" s="81">
        <f t="shared" si="2"/>
        <v>0</v>
      </c>
      <c r="S13" s="112">
        <f t="shared" si="3"/>
        <v>0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0</v>
      </c>
      <c r="Y13" s="84">
        <f t="shared" si="7"/>
        <v>0</v>
      </c>
      <c r="Z13" s="78">
        <f>'Alap adatok'!$F$12</f>
        <v>0.125</v>
      </c>
      <c r="AA13" s="88" t="s">
        <v>250</v>
      </c>
    </row>
    <row r="14" spans="1:27" ht="15">
      <c r="A14" s="275">
        <f>Nevezés!Y13</f>
        <v>0</v>
      </c>
      <c r="B14" s="275">
        <f>Nevezés!W13</f>
        <v>0</v>
      </c>
      <c r="C14" s="275">
        <f>Nevezés!X13</f>
        <v>0</v>
      </c>
      <c r="D14" s="110">
        <f t="shared" si="0"/>
        <v>0</v>
      </c>
      <c r="E14" s="111">
        <f t="shared" si="1"/>
        <v>0</v>
      </c>
      <c r="F14" s="214">
        <f>Nevezés!Z13</f>
        <v>0</v>
      </c>
      <c r="G14" s="120"/>
      <c r="H14" s="121"/>
      <c r="I14" s="122"/>
      <c r="J14" s="124"/>
      <c r="K14" s="119"/>
      <c r="L14" s="120"/>
      <c r="M14" s="122"/>
      <c r="N14" s="124"/>
      <c r="O14" s="119"/>
      <c r="P14" s="120"/>
      <c r="Q14" s="123"/>
      <c r="R14" s="81">
        <f t="shared" si="2"/>
        <v>0</v>
      </c>
      <c r="S14" s="112">
        <f t="shared" si="3"/>
        <v>0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0</v>
      </c>
      <c r="Y14" s="84">
        <f t="shared" si="7"/>
        <v>0</v>
      </c>
      <c r="Z14" s="78">
        <f>'Alap adatok'!$F$12</f>
        <v>0.125</v>
      </c>
      <c r="AA14" s="88" t="s">
        <v>250</v>
      </c>
    </row>
    <row r="15" spans="1:27" ht="15">
      <c r="A15" s="275">
        <f>Nevezés!Y14</f>
        <v>0</v>
      </c>
      <c r="B15" s="275">
        <f>Nevezés!W14</f>
        <v>0</v>
      </c>
      <c r="C15" s="275">
        <f>Nevezés!X14</f>
        <v>0</v>
      </c>
      <c r="D15" s="110">
        <f t="shared" si="0"/>
        <v>0</v>
      </c>
      <c r="E15" s="111">
        <f t="shared" si="1"/>
        <v>0</v>
      </c>
      <c r="F15" s="214">
        <f>Nevezés!Z14</f>
        <v>0</v>
      </c>
      <c r="G15" s="134"/>
      <c r="H15" s="135"/>
      <c r="I15" s="136"/>
      <c r="J15" s="137"/>
      <c r="K15" s="133"/>
      <c r="L15" s="134"/>
      <c r="M15" s="136"/>
      <c r="N15" s="137"/>
      <c r="O15" s="133"/>
      <c r="P15" s="134"/>
      <c r="Q15" s="138"/>
      <c r="R15" s="81">
        <f t="shared" si="2"/>
        <v>0</v>
      </c>
      <c r="S15" s="112">
        <f t="shared" si="3"/>
        <v>0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adatok'!$F$12</f>
        <v>0.125</v>
      </c>
      <c r="AA15" s="88" t="s">
        <v>250</v>
      </c>
    </row>
    <row r="16" spans="1:27" ht="15">
      <c r="A16" s="275">
        <f>Nevezés!Y15</f>
        <v>0</v>
      </c>
      <c r="B16" s="275">
        <f>Nevezés!W15</f>
        <v>0</v>
      </c>
      <c r="C16" s="275">
        <f>Nevezés!X15</f>
        <v>0</v>
      </c>
      <c r="D16" s="110">
        <f t="shared" si="0"/>
        <v>0</v>
      </c>
      <c r="E16" s="111">
        <f t="shared" si="1"/>
        <v>0</v>
      </c>
      <c r="F16" s="214">
        <f>Nevezés!Z15</f>
        <v>0</v>
      </c>
      <c r="G16" s="120"/>
      <c r="H16" s="121"/>
      <c r="I16" s="122"/>
      <c r="J16" s="124"/>
      <c r="K16" s="119"/>
      <c r="L16" s="120"/>
      <c r="M16" s="122"/>
      <c r="N16" s="124"/>
      <c r="O16" s="119"/>
      <c r="P16" s="120"/>
      <c r="Q16" s="123"/>
      <c r="R16" s="81">
        <f t="shared" si="2"/>
        <v>0</v>
      </c>
      <c r="S16" s="112">
        <f t="shared" si="3"/>
        <v>0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0</v>
      </c>
      <c r="Y16" s="84">
        <f t="shared" si="7"/>
        <v>0</v>
      </c>
      <c r="Z16" s="78">
        <f>'Alap adatok'!$F$12</f>
        <v>0.125</v>
      </c>
      <c r="AA16" s="88" t="s">
        <v>250</v>
      </c>
    </row>
    <row r="17" spans="1:27" ht="15">
      <c r="A17" s="275">
        <f>Nevezés!Y16</f>
        <v>0</v>
      </c>
      <c r="B17" s="275">
        <f>Nevezés!W16</f>
        <v>0</v>
      </c>
      <c r="C17" s="275">
        <f>Nevezés!X16</f>
        <v>0</v>
      </c>
      <c r="D17" s="110">
        <f t="shared" si="0"/>
        <v>0</v>
      </c>
      <c r="E17" s="111">
        <f t="shared" si="1"/>
        <v>0</v>
      </c>
      <c r="F17" s="214">
        <f>Nevezés!Z16</f>
        <v>0</v>
      </c>
      <c r="G17" s="134"/>
      <c r="H17" s="135"/>
      <c r="I17" s="136"/>
      <c r="J17" s="137"/>
      <c r="K17" s="133"/>
      <c r="L17" s="134"/>
      <c r="M17" s="136"/>
      <c r="N17" s="137"/>
      <c r="O17" s="133"/>
      <c r="P17" s="134"/>
      <c r="Q17" s="138"/>
      <c r="R17" s="81">
        <f t="shared" si="2"/>
        <v>0</v>
      </c>
      <c r="S17" s="112">
        <f t="shared" si="3"/>
        <v>0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adatok'!$F$12</f>
        <v>0.125</v>
      </c>
      <c r="AA17" s="88" t="s">
        <v>250</v>
      </c>
    </row>
    <row r="18" spans="1:27" ht="15">
      <c r="A18" s="275">
        <f>Nevezés!Y17</f>
        <v>0</v>
      </c>
      <c r="B18" s="275">
        <f>Nevezés!W17</f>
        <v>0</v>
      </c>
      <c r="C18" s="275">
        <f>Nevezés!X17</f>
        <v>0</v>
      </c>
      <c r="D18" s="110">
        <f t="shared" si="0"/>
        <v>0</v>
      </c>
      <c r="E18" s="111">
        <f t="shared" si="1"/>
        <v>0</v>
      </c>
      <c r="F18" s="214">
        <f>Nevezés!Z17</f>
        <v>0</v>
      </c>
      <c r="G18" s="120"/>
      <c r="H18" s="121"/>
      <c r="I18" s="122"/>
      <c r="J18" s="124"/>
      <c r="K18" s="119"/>
      <c r="L18" s="120"/>
      <c r="M18" s="122"/>
      <c r="N18" s="124"/>
      <c r="O18" s="119"/>
      <c r="P18" s="120"/>
      <c r="Q18" s="123"/>
      <c r="R18" s="81">
        <f t="shared" si="2"/>
        <v>0</v>
      </c>
      <c r="S18" s="112">
        <f t="shared" si="3"/>
        <v>0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0</v>
      </c>
      <c r="Y18" s="84">
        <f t="shared" si="7"/>
        <v>0</v>
      </c>
      <c r="Z18" s="78">
        <f>'Alap adatok'!$F$12</f>
        <v>0.125</v>
      </c>
      <c r="AA18" s="88" t="s">
        <v>250</v>
      </c>
    </row>
    <row r="19" spans="1:27" ht="15">
      <c r="A19" s="275">
        <f>Nevezés!Y18</f>
        <v>0</v>
      </c>
      <c r="B19" s="275">
        <f>Nevezés!W18</f>
        <v>0</v>
      </c>
      <c r="C19" s="275">
        <f>Nevezés!X18</f>
        <v>0</v>
      </c>
      <c r="D19" s="110">
        <f t="shared" si="0"/>
        <v>0</v>
      </c>
      <c r="E19" s="111">
        <f t="shared" si="1"/>
        <v>0</v>
      </c>
      <c r="F19" s="214">
        <f>Nevezés!Z18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adatok'!$F$12</f>
        <v>0.125</v>
      </c>
      <c r="AA19" s="88" t="s">
        <v>250</v>
      </c>
    </row>
    <row r="20" spans="1:27" ht="15">
      <c r="A20" s="275">
        <f>Nevezés!Y19</f>
        <v>0</v>
      </c>
      <c r="B20" s="275">
        <f>Nevezés!W19</f>
        <v>0</v>
      </c>
      <c r="C20" s="275">
        <f>Nevezés!X19</f>
        <v>0</v>
      </c>
      <c r="D20" s="110">
        <f t="shared" si="0"/>
        <v>0</v>
      </c>
      <c r="E20" s="111">
        <f t="shared" si="1"/>
        <v>0</v>
      </c>
      <c r="F20" s="214">
        <f>Nevezés!Z19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adatok'!$F$12</f>
        <v>0.125</v>
      </c>
      <c r="AA20" s="88" t="s">
        <v>250</v>
      </c>
    </row>
    <row r="21" spans="1:27" ht="15">
      <c r="A21" s="275">
        <f>Nevezés!Y20</f>
        <v>0</v>
      </c>
      <c r="B21" s="275">
        <f>Nevezés!W20</f>
        <v>0</v>
      </c>
      <c r="C21" s="275">
        <f>Nevezés!X20</f>
        <v>0</v>
      </c>
      <c r="D21" s="110">
        <f t="shared" si="0"/>
        <v>0</v>
      </c>
      <c r="E21" s="111">
        <f t="shared" si="1"/>
        <v>0</v>
      </c>
      <c r="F21" s="214">
        <f>Nevezés!Z20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adatok'!$F$12</f>
        <v>0.125</v>
      </c>
      <c r="AA21" s="88" t="s">
        <v>250</v>
      </c>
    </row>
    <row r="22" spans="1:27" ht="15">
      <c r="A22" s="275">
        <f>Nevezés!Y21</f>
        <v>0</v>
      </c>
      <c r="B22" s="275">
        <f>Nevezés!W21</f>
        <v>0</v>
      </c>
      <c r="C22" s="275">
        <f>Nevezés!X21</f>
        <v>0</v>
      </c>
      <c r="D22" s="110">
        <f t="shared" si="0"/>
        <v>0</v>
      </c>
      <c r="E22" s="111">
        <f t="shared" si="1"/>
        <v>0</v>
      </c>
      <c r="F22" s="214">
        <f>Nevezés!Z21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adatok'!$F$12</f>
        <v>0.125</v>
      </c>
      <c r="AA22" s="88" t="s">
        <v>250</v>
      </c>
    </row>
    <row r="23" spans="1:27" ht="15">
      <c r="A23" s="275">
        <f>Nevezés!Y22</f>
        <v>0</v>
      </c>
      <c r="B23" s="275">
        <f>Nevezés!W22</f>
        <v>0</v>
      </c>
      <c r="C23" s="275">
        <f>Nevezés!X22</f>
        <v>0</v>
      </c>
      <c r="D23" s="110">
        <f t="shared" si="0"/>
        <v>0</v>
      </c>
      <c r="E23" s="111">
        <f t="shared" si="1"/>
        <v>0</v>
      </c>
      <c r="F23" s="214">
        <f>Nevezés!Z22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adatok'!$F$12</f>
        <v>0.125</v>
      </c>
      <c r="AA23" s="88" t="s">
        <v>250</v>
      </c>
    </row>
    <row r="24" spans="1:27" ht="15">
      <c r="A24" s="275">
        <f>Nevezés!Y23</f>
        <v>0</v>
      </c>
      <c r="B24" s="275">
        <f>Nevezés!W23</f>
        <v>0</v>
      </c>
      <c r="C24" s="275">
        <f>Nevezés!X23</f>
        <v>0</v>
      </c>
      <c r="D24" s="110">
        <f t="shared" si="0"/>
        <v>0</v>
      </c>
      <c r="E24" s="111">
        <f t="shared" si="1"/>
        <v>0</v>
      </c>
      <c r="F24" s="214">
        <f>Nevezés!Z23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adatok'!$F$12</f>
        <v>0.125</v>
      </c>
      <c r="AA24" s="88" t="s">
        <v>250</v>
      </c>
    </row>
    <row r="25" spans="1:27" ht="15">
      <c r="A25" s="275">
        <f>Nevezés!Y24</f>
        <v>0</v>
      </c>
      <c r="B25" s="275">
        <f>Nevezés!W24</f>
        <v>0</v>
      </c>
      <c r="C25" s="275">
        <f>Nevezés!X24</f>
        <v>0</v>
      </c>
      <c r="D25" s="110">
        <f t="shared" si="0"/>
        <v>0</v>
      </c>
      <c r="E25" s="111">
        <f t="shared" si="1"/>
        <v>0</v>
      </c>
      <c r="F25" s="214">
        <f>Nevezés!Z24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adatok'!$F$12</f>
        <v>0.125</v>
      </c>
      <c r="AA25" s="88" t="s">
        <v>250</v>
      </c>
    </row>
    <row r="26" spans="1:27" ht="15">
      <c r="A26" s="275">
        <f>Nevezés!Y25</f>
        <v>0</v>
      </c>
      <c r="B26" s="275">
        <f>Nevezés!W25</f>
        <v>0</v>
      </c>
      <c r="C26" s="275">
        <f>Nevezés!X25</f>
        <v>0</v>
      </c>
      <c r="D26" s="110">
        <f t="shared" si="0"/>
        <v>0</v>
      </c>
      <c r="E26" s="111">
        <f t="shared" si="1"/>
        <v>0</v>
      </c>
      <c r="F26" s="214">
        <f>Nevezés!Z25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adatok'!$F$12</f>
        <v>0.125</v>
      </c>
      <c r="AA26" s="88" t="s">
        <v>250</v>
      </c>
    </row>
    <row r="27" spans="1:27" ht="15">
      <c r="A27" s="275">
        <f>Nevezés!Y26</f>
        <v>0</v>
      </c>
      <c r="B27" s="275">
        <f>Nevezés!W26</f>
        <v>0</v>
      </c>
      <c r="C27" s="275">
        <f>Nevezés!X26</f>
        <v>0</v>
      </c>
      <c r="D27" s="110">
        <f t="shared" si="0"/>
        <v>0</v>
      </c>
      <c r="E27" s="111">
        <f t="shared" si="1"/>
        <v>0</v>
      </c>
      <c r="F27" s="214">
        <f>Nevezés!Z26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adatok'!$F$12</f>
        <v>0.125</v>
      </c>
      <c r="AA27" s="88" t="s">
        <v>250</v>
      </c>
    </row>
    <row r="28" spans="1:27" ht="15">
      <c r="A28" s="275">
        <f>Nevezés!Y27</f>
        <v>0</v>
      </c>
      <c r="B28" s="275">
        <f>Nevezés!W27</f>
        <v>0</v>
      </c>
      <c r="C28" s="275">
        <f>Nevezés!X27</f>
        <v>0</v>
      </c>
      <c r="D28" s="110">
        <f t="shared" si="0"/>
        <v>0</v>
      </c>
      <c r="E28" s="111">
        <f t="shared" si="1"/>
        <v>0</v>
      </c>
      <c r="F28" s="214">
        <f>Nevezés!Z27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adatok'!$F$12</f>
        <v>0.125</v>
      </c>
      <c r="AA28" s="88" t="s">
        <v>250</v>
      </c>
    </row>
    <row r="29" spans="1:27" ht="15">
      <c r="A29" s="275">
        <f>Nevezés!Y28</f>
        <v>0</v>
      </c>
      <c r="B29" s="275">
        <f>Nevezés!W28</f>
        <v>0</v>
      </c>
      <c r="C29" s="275">
        <f>Nevezés!X28</f>
        <v>0</v>
      </c>
      <c r="D29" s="110">
        <f t="shared" si="0"/>
        <v>0</v>
      </c>
      <c r="E29" s="111">
        <f t="shared" si="1"/>
        <v>0</v>
      </c>
      <c r="F29" s="214">
        <f>Nevezés!Z28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adatok'!$F$12</f>
        <v>0.125</v>
      </c>
      <c r="AA29" s="88" t="s">
        <v>250</v>
      </c>
    </row>
    <row r="30" spans="1:27" ht="15">
      <c r="A30" s="275">
        <f>Nevezés!Y29</f>
        <v>0</v>
      </c>
      <c r="B30" s="275">
        <f>Nevezés!W29</f>
        <v>0</v>
      </c>
      <c r="C30" s="275">
        <f>Nevezés!X29</f>
        <v>0</v>
      </c>
      <c r="D30" s="110">
        <f t="shared" si="0"/>
        <v>0</v>
      </c>
      <c r="E30" s="111">
        <f t="shared" si="1"/>
        <v>0</v>
      </c>
      <c r="F30" s="214">
        <f>Nevezés!Z29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adatok'!$F$12</f>
        <v>0.125</v>
      </c>
      <c r="AA30" s="88" t="s">
        <v>250</v>
      </c>
    </row>
    <row r="31" spans="1:27" ht="15">
      <c r="A31" s="275">
        <f>Nevezés!Y30</f>
        <v>0</v>
      </c>
      <c r="B31" s="275">
        <f>Nevezés!W30</f>
        <v>0</v>
      </c>
      <c r="C31" s="275">
        <f>Nevezés!X30</f>
        <v>0</v>
      </c>
      <c r="D31" s="110">
        <f t="shared" si="0"/>
        <v>0</v>
      </c>
      <c r="E31" s="111">
        <f t="shared" si="1"/>
        <v>0</v>
      </c>
      <c r="F31" s="214">
        <f>Nevezés!Z30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adatok'!$F$12</f>
        <v>0.125</v>
      </c>
      <c r="AA31" s="88" t="s">
        <v>250</v>
      </c>
    </row>
    <row r="32" spans="1:27" ht="15">
      <c r="A32" s="275">
        <f>Nevezés!Y31</f>
        <v>0</v>
      </c>
      <c r="B32" s="275">
        <f>Nevezés!W31</f>
        <v>0</v>
      </c>
      <c r="C32" s="275">
        <f>Nevezés!X31</f>
        <v>0</v>
      </c>
      <c r="D32" s="110">
        <f t="shared" si="0"/>
        <v>0</v>
      </c>
      <c r="E32" s="111">
        <f t="shared" si="1"/>
        <v>0</v>
      </c>
      <c r="F32" s="214">
        <f>Nevezés!Z31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adatok'!$F$12</f>
        <v>0.125</v>
      </c>
      <c r="AA32" s="88" t="s">
        <v>250</v>
      </c>
    </row>
    <row r="33" spans="1:27" ht="15">
      <c r="A33" s="275">
        <f>Nevezés!Y32</f>
        <v>0</v>
      </c>
      <c r="B33" s="275">
        <f>Nevezés!W32</f>
        <v>0</v>
      </c>
      <c r="C33" s="275">
        <f>Nevezés!X32</f>
        <v>0</v>
      </c>
      <c r="D33" s="110">
        <f t="shared" si="0"/>
        <v>0</v>
      </c>
      <c r="E33" s="111">
        <f t="shared" si="1"/>
        <v>0</v>
      </c>
      <c r="F33" s="214">
        <f>Nevezés!Z32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adatok'!$F$12</f>
        <v>0.125</v>
      </c>
      <c r="AA33" s="88" t="s">
        <v>250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X1:X2"/>
    <mergeCell ref="Y1:Y2"/>
    <mergeCell ref="Z1:Z2"/>
    <mergeCell ref="B2:C2"/>
    <mergeCell ref="I2:L2"/>
    <mergeCell ref="M2:P2"/>
    <mergeCell ref="R1:R2"/>
    <mergeCell ref="S1:S3"/>
    <mergeCell ref="T1:T2"/>
    <mergeCell ref="W1:W2"/>
    <mergeCell ref="A1:A3"/>
    <mergeCell ref="D1:D2"/>
    <mergeCell ref="E1:E2"/>
    <mergeCell ref="I1:L1"/>
  </mergeCells>
  <printOptions/>
  <pageMargins left="0.75" right="0.75" top="1" bottom="1" header="0.5" footer="0.5"/>
  <pageSetup horizontalDpi="600" verticalDpi="600" orientation="portrait" paperSize="9" r:id="rId1"/>
  <ignoredErrors>
    <ignoredError sqref="F4:F3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H4" sqref="H4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4" width="9.140625" style="88" customWidth="1"/>
    <col min="15" max="16" width="11.57421875" style="88" customWidth="1"/>
    <col min="17" max="18" width="9.140625" style="88" customWidth="1"/>
    <col min="19" max="19" width="11.57421875" style="88" customWidth="1"/>
    <col min="20" max="22" width="9.140625" style="88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0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314</v>
      </c>
      <c r="AH1" s="440" t="s">
        <v>6</v>
      </c>
    </row>
    <row r="2" spans="1:34" s="87" customFormat="1" ht="36" customHeight="1">
      <c r="A2" s="446"/>
      <c r="B2" s="454" t="s">
        <v>307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93" t="s">
        <v>20</v>
      </c>
      <c r="O3" s="77" t="s">
        <v>244</v>
      </c>
      <c r="P3" s="106" t="s">
        <v>21</v>
      </c>
      <c r="Q3" s="85" t="s">
        <v>19</v>
      </c>
      <c r="R3" s="93" t="s">
        <v>20</v>
      </c>
      <c r="S3" s="77" t="s">
        <v>244</v>
      </c>
      <c r="T3" s="106" t="s">
        <v>21</v>
      </c>
      <c r="U3" s="85" t="s">
        <v>19</v>
      </c>
      <c r="V3" s="93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">
      <c r="A4" s="275">
        <f>Nevezés!Y3</f>
        <v>39</v>
      </c>
      <c r="B4" s="275" t="str">
        <f>Nevezés!W3</f>
        <v>KOLLÁR IMRE</v>
      </c>
      <c r="C4" s="275" t="str">
        <f>Nevezés!X3</f>
        <v>HÁRTÓ LÁSZLÓ</v>
      </c>
      <c r="D4" s="223">
        <f>PK_É!D4</f>
        <v>0</v>
      </c>
      <c r="E4" s="224">
        <f>AG4+AF4+AE4+AB4</f>
        <v>0</v>
      </c>
      <c r="F4" s="225">
        <f>SUM(D4:E4)</f>
        <v>0</v>
      </c>
      <c r="G4" s="226">
        <f>PK_É!E4</f>
        <v>0.005034722222222222</v>
      </c>
      <c r="H4" s="227">
        <f>N4+R4+V4</f>
        <v>0.006782407407407407</v>
      </c>
      <c r="I4" s="228">
        <f>SUM(G4:H4)</f>
        <v>0.011817129629629629</v>
      </c>
      <c r="J4" s="309">
        <f>Nevezés!AA3</f>
        <v>0.4069444444444445</v>
      </c>
      <c r="K4" s="120">
        <v>0.5895833333333333</v>
      </c>
      <c r="L4" s="121">
        <v>0</v>
      </c>
      <c r="M4" s="122">
        <v>0</v>
      </c>
      <c r="N4" s="124">
        <v>0.0022106481481481478</v>
      </c>
      <c r="O4" s="119">
        <v>0.45625</v>
      </c>
      <c r="P4" s="120">
        <v>0.47222222222222227</v>
      </c>
      <c r="Q4" s="122">
        <v>0</v>
      </c>
      <c r="R4" s="124">
        <v>0.002002314814814815</v>
      </c>
      <c r="S4" s="119">
        <v>0.4826388888888889</v>
      </c>
      <c r="T4" s="120">
        <v>0.5069444444444444</v>
      </c>
      <c r="U4" s="122">
        <v>0</v>
      </c>
      <c r="V4" s="124">
        <v>0.0025694444444444445</v>
      </c>
      <c r="W4" s="119">
        <v>0.5416666666666666</v>
      </c>
      <c r="X4" s="120">
        <v>0.5520833333333334</v>
      </c>
      <c r="Y4" s="123">
        <v>0</v>
      </c>
      <c r="Z4" s="81">
        <f>IF(K4-J4-AA4-AH4&gt;0,K4-J4-AA4-AH4,0)</f>
        <v>0</v>
      </c>
      <c r="AA4" s="112">
        <f>X4-W4+T4-S4+P4-O4</f>
        <v>0.05069444444444454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0</v>
      </c>
      <c r="AG4" s="84">
        <f>Y4</f>
        <v>0</v>
      </c>
      <c r="AH4" s="229">
        <f>'Alap adatok'!$F$13</f>
        <v>0.1875</v>
      </c>
      <c r="AI4" s="88" t="s">
        <v>250</v>
      </c>
    </row>
    <row r="5" spans="1:35" ht="15">
      <c r="A5" s="275">
        <f>Nevezés!Y4</f>
        <v>14</v>
      </c>
      <c r="B5" s="275" t="str">
        <f>Nevezés!W4</f>
        <v>PINTÉR ATTILA </v>
      </c>
      <c r="C5" s="275" t="str">
        <f>Nevezés!X4</f>
        <v>VARGA ÉVA</v>
      </c>
      <c r="D5" s="223">
        <f>PK_É!D5</f>
        <v>300</v>
      </c>
      <c r="E5" s="224">
        <f aca="true" t="shared" si="0" ref="E5:E33">AG5+AF5+AE5+AB5</f>
        <v>0</v>
      </c>
      <c r="F5" s="225">
        <f aca="true" t="shared" si="1" ref="F5:F33">SUM(D5:E5)</f>
        <v>300</v>
      </c>
      <c r="G5" s="226">
        <f>PK_É!E5</f>
        <v>0.009293981481481481</v>
      </c>
      <c r="H5" s="227">
        <f aca="true" t="shared" si="2" ref="H5:H33">N5+R5+V5</f>
        <v>0.005185185185185186</v>
      </c>
      <c r="I5" s="228">
        <f aca="true" t="shared" si="3" ref="I5:I33">SUM(G5:H5)</f>
        <v>0.014479166666666668</v>
      </c>
      <c r="J5" s="309">
        <f>Nevezés!AA4</f>
        <v>0.3847222222222222</v>
      </c>
      <c r="K5" s="134">
        <v>0.5222222222222223</v>
      </c>
      <c r="L5" s="135">
        <v>0</v>
      </c>
      <c r="M5" s="136">
        <v>0</v>
      </c>
      <c r="N5" s="137">
        <v>0.001388888888888889</v>
      </c>
      <c r="O5" s="133">
        <v>0.4236111111111111</v>
      </c>
      <c r="P5" s="134">
        <v>0.43402777777777773</v>
      </c>
      <c r="Q5" s="136">
        <v>0</v>
      </c>
      <c r="R5" s="137">
        <v>0.0020717592592592593</v>
      </c>
      <c r="S5" s="133">
        <v>0.44097222222222227</v>
      </c>
      <c r="T5" s="134">
        <v>0.4548611111111111</v>
      </c>
      <c r="U5" s="136">
        <v>0</v>
      </c>
      <c r="V5" s="137">
        <v>0.0017245370370370372</v>
      </c>
      <c r="W5" s="133">
        <v>0.4916666666666667</v>
      </c>
      <c r="X5" s="134">
        <v>0.5076388888888889</v>
      </c>
      <c r="Y5" s="138">
        <v>0</v>
      </c>
      <c r="Z5" s="81">
        <f aca="true" t="shared" si="4" ref="Z5:Z33">IF(K5-J5-AA5-AH5&gt;0,K5-J5-AA5-AH5,0)</f>
        <v>0</v>
      </c>
      <c r="AA5" s="112">
        <f aca="true" t="shared" si="5" ref="AA5:AA33">X5-W5+T5-S5+P5-O5</f>
        <v>0.040277777777777635</v>
      </c>
      <c r="AB5" s="82">
        <f>L5*'Alap adatok'!$F$7</f>
        <v>0</v>
      </c>
      <c r="AC5" s="128">
        <f aca="true" t="shared" si="6" ref="AC5:AC33">HOUR(Z5)</f>
        <v>0</v>
      </c>
      <c r="AD5" s="128">
        <f aca="true" t="shared" si="7" ref="AD5:AD33">MINUTE(Z5)</f>
        <v>0</v>
      </c>
      <c r="AE5" s="83">
        <f>(AC5*60+AD5)*'Alap adatok'!$F$8</f>
        <v>0</v>
      </c>
      <c r="AF5" s="84">
        <f aca="true" t="shared" si="8" ref="AF5:AF33">M5+Q5+U5</f>
        <v>0</v>
      </c>
      <c r="AG5" s="84">
        <f aca="true" t="shared" si="9" ref="AG5:AG33">Y5</f>
        <v>0</v>
      </c>
      <c r="AH5" s="229">
        <f>'Alap adatok'!$F$13</f>
        <v>0.1875</v>
      </c>
      <c r="AI5" s="88" t="s">
        <v>250</v>
      </c>
    </row>
    <row r="6" spans="1:35" ht="15">
      <c r="A6" s="275">
        <f>Nevezés!Y5</f>
        <v>25</v>
      </c>
      <c r="B6" s="275" t="str">
        <f>Nevezés!W5</f>
        <v>LAVATI GYÖRGY</v>
      </c>
      <c r="C6" s="275" t="str">
        <f>Nevezés!X5</f>
        <v>LAVATI NORBERT</v>
      </c>
      <c r="D6" s="223">
        <f>PK_É!D6</f>
        <v>200</v>
      </c>
      <c r="E6" s="224">
        <f t="shared" si="0"/>
        <v>0</v>
      </c>
      <c r="F6" s="225">
        <f t="shared" si="1"/>
        <v>200</v>
      </c>
      <c r="G6" s="226">
        <f>PK_É!E6</f>
        <v>0.008530092592592593</v>
      </c>
      <c r="H6" s="227">
        <f t="shared" si="2"/>
        <v>0.01351851851851852</v>
      </c>
      <c r="I6" s="228">
        <f t="shared" si="3"/>
        <v>0.022048611111111113</v>
      </c>
      <c r="J6" s="309">
        <f>Nevezés!AA5</f>
        <v>0.3993055555555556</v>
      </c>
      <c r="K6" s="120">
        <v>0.5604166666666667</v>
      </c>
      <c r="L6" s="121">
        <v>0</v>
      </c>
      <c r="M6" s="122">
        <v>0</v>
      </c>
      <c r="N6" s="124">
        <v>0.0050578703703703706</v>
      </c>
      <c r="O6" s="119">
        <v>0.4465277777777778</v>
      </c>
      <c r="P6" s="120">
        <v>0.46875</v>
      </c>
      <c r="Q6" s="122">
        <v>0</v>
      </c>
      <c r="R6" s="124">
        <v>0.0050578703703703706</v>
      </c>
      <c r="S6" s="119">
        <v>0.47361111111111115</v>
      </c>
      <c r="T6" s="120">
        <v>0.4930555555555556</v>
      </c>
      <c r="U6" s="122">
        <v>0</v>
      </c>
      <c r="V6" s="124">
        <v>0.0034027777777777784</v>
      </c>
      <c r="W6" s="119">
        <v>0.5256944444444445</v>
      </c>
      <c r="X6" s="120">
        <v>0.5416666666666666</v>
      </c>
      <c r="Y6" s="123">
        <v>0</v>
      </c>
      <c r="Z6" s="81">
        <f t="shared" si="4"/>
        <v>0</v>
      </c>
      <c r="AA6" s="112">
        <f t="shared" si="5"/>
        <v>0.05763888888888885</v>
      </c>
      <c r="AB6" s="82">
        <f>L6*'Alap adatok'!$F$7</f>
        <v>0</v>
      </c>
      <c r="AC6" s="128">
        <f t="shared" si="6"/>
        <v>0</v>
      </c>
      <c r="AD6" s="128">
        <f t="shared" si="7"/>
        <v>0</v>
      </c>
      <c r="AE6" s="83">
        <f>(AC6*60+AD6)*'Alap adatok'!$F$8</f>
        <v>0</v>
      </c>
      <c r="AF6" s="84">
        <f t="shared" si="8"/>
        <v>0</v>
      </c>
      <c r="AG6" s="84">
        <f t="shared" si="9"/>
        <v>0</v>
      </c>
      <c r="AH6" s="229">
        <f>'Alap adatok'!$F$13</f>
        <v>0.1875</v>
      </c>
      <c r="AI6" s="88" t="s">
        <v>250</v>
      </c>
    </row>
    <row r="7" spans="1:35" ht="15">
      <c r="A7" s="275">
        <f>Nevezés!Y6</f>
        <v>0</v>
      </c>
      <c r="B7" s="275">
        <f>Nevezés!W6</f>
        <v>0</v>
      </c>
      <c r="C7" s="275">
        <f>Nevezés!X6</f>
        <v>0</v>
      </c>
      <c r="D7" s="223">
        <f>PK_É!D7</f>
        <v>0</v>
      </c>
      <c r="E7" s="224">
        <f t="shared" si="0"/>
        <v>0</v>
      </c>
      <c r="F7" s="225">
        <f t="shared" si="1"/>
        <v>0</v>
      </c>
      <c r="G7" s="226">
        <f>PK_É!E7</f>
        <v>0</v>
      </c>
      <c r="H7" s="227">
        <f t="shared" si="2"/>
        <v>0</v>
      </c>
      <c r="I7" s="228">
        <f t="shared" si="3"/>
        <v>0</v>
      </c>
      <c r="J7" s="309">
        <f>Nevezés!AA6</f>
        <v>0</v>
      </c>
      <c r="K7" s="134"/>
      <c r="L7" s="135"/>
      <c r="M7" s="136"/>
      <c r="N7" s="137"/>
      <c r="O7" s="133"/>
      <c r="P7" s="134"/>
      <c r="Q7" s="136"/>
      <c r="R7" s="137"/>
      <c r="S7" s="133"/>
      <c r="T7" s="134"/>
      <c r="U7" s="136"/>
      <c r="V7" s="137"/>
      <c r="W7" s="133"/>
      <c r="X7" s="134"/>
      <c r="Y7" s="138"/>
      <c r="Z7" s="81">
        <f t="shared" si="4"/>
        <v>0</v>
      </c>
      <c r="AA7" s="112">
        <f t="shared" si="5"/>
        <v>0</v>
      </c>
      <c r="AB7" s="82">
        <f>L7*'Alap adatok'!$F$7</f>
        <v>0</v>
      </c>
      <c r="AC7" s="128">
        <f t="shared" si="6"/>
        <v>0</v>
      </c>
      <c r="AD7" s="128">
        <f t="shared" si="7"/>
        <v>0</v>
      </c>
      <c r="AE7" s="83">
        <f>(AC7*60+AD7)*'Alap adatok'!$F$8</f>
        <v>0</v>
      </c>
      <c r="AF7" s="84">
        <f t="shared" si="8"/>
        <v>0</v>
      </c>
      <c r="AG7" s="84">
        <f t="shared" si="9"/>
        <v>0</v>
      </c>
      <c r="AH7" s="229">
        <f>'Alap adatok'!$F$13</f>
        <v>0.1875</v>
      </c>
      <c r="AI7" s="88" t="s">
        <v>250</v>
      </c>
    </row>
    <row r="8" spans="1:35" ht="15">
      <c r="A8" s="275">
        <f>Nevezés!Y7</f>
        <v>0</v>
      </c>
      <c r="B8" s="275">
        <f>Nevezés!W7</f>
        <v>0</v>
      </c>
      <c r="C8" s="275">
        <f>Nevezés!X7</f>
        <v>0</v>
      </c>
      <c r="D8" s="223">
        <f>PK_É!D8</f>
        <v>0</v>
      </c>
      <c r="E8" s="224">
        <f t="shared" si="0"/>
        <v>0</v>
      </c>
      <c r="F8" s="225">
        <f t="shared" si="1"/>
        <v>0</v>
      </c>
      <c r="G8" s="226">
        <f>PK_É!E8</f>
        <v>0</v>
      </c>
      <c r="H8" s="227">
        <f t="shared" si="2"/>
        <v>0</v>
      </c>
      <c r="I8" s="228">
        <f t="shared" si="3"/>
        <v>0</v>
      </c>
      <c r="J8" s="309">
        <f>Nevezés!AA7</f>
        <v>0</v>
      </c>
      <c r="K8" s="120"/>
      <c r="L8" s="121"/>
      <c r="M8" s="122"/>
      <c r="N8" s="124"/>
      <c r="O8" s="119"/>
      <c r="P8" s="120"/>
      <c r="Q8" s="122"/>
      <c r="R8" s="124"/>
      <c r="S8" s="119"/>
      <c r="T8" s="120"/>
      <c r="U8" s="122"/>
      <c r="V8" s="124"/>
      <c r="W8" s="119"/>
      <c r="X8" s="120"/>
      <c r="Y8" s="123"/>
      <c r="Z8" s="81">
        <f t="shared" si="4"/>
        <v>0</v>
      </c>
      <c r="AA8" s="112">
        <f t="shared" si="5"/>
        <v>0</v>
      </c>
      <c r="AB8" s="82">
        <f>L8*'Alap adatok'!$F$7</f>
        <v>0</v>
      </c>
      <c r="AC8" s="128">
        <f t="shared" si="6"/>
        <v>0</v>
      </c>
      <c r="AD8" s="128">
        <f t="shared" si="7"/>
        <v>0</v>
      </c>
      <c r="AE8" s="83">
        <f>(AC8*60+AD8)*'Alap adatok'!$F$8</f>
        <v>0</v>
      </c>
      <c r="AF8" s="84">
        <f t="shared" si="8"/>
        <v>0</v>
      </c>
      <c r="AG8" s="84">
        <f t="shared" si="9"/>
        <v>0</v>
      </c>
      <c r="AH8" s="229">
        <f>'Alap adatok'!$F$13</f>
        <v>0.1875</v>
      </c>
      <c r="AI8" s="88" t="s">
        <v>250</v>
      </c>
    </row>
    <row r="9" spans="1:35" ht="15">
      <c r="A9" s="275">
        <f>Nevezés!Y8</f>
        <v>0</v>
      </c>
      <c r="B9" s="275">
        <f>Nevezés!W8</f>
        <v>0</v>
      </c>
      <c r="C9" s="275">
        <f>Nevezés!X8</f>
        <v>0</v>
      </c>
      <c r="D9" s="223">
        <f>PK_É!D9</f>
        <v>0</v>
      </c>
      <c r="E9" s="224">
        <f t="shared" si="0"/>
        <v>0</v>
      </c>
      <c r="F9" s="225">
        <f t="shared" si="1"/>
        <v>0</v>
      </c>
      <c r="G9" s="226">
        <f>PK_É!E9</f>
        <v>0</v>
      </c>
      <c r="H9" s="227">
        <f t="shared" si="2"/>
        <v>0</v>
      </c>
      <c r="I9" s="228">
        <f t="shared" si="3"/>
        <v>0</v>
      </c>
      <c r="J9" s="309">
        <f>Nevezés!AA8</f>
        <v>0</v>
      </c>
      <c r="K9" s="134"/>
      <c r="L9" s="135"/>
      <c r="M9" s="136"/>
      <c r="N9" s="137"/>
      <c r="O9" s="133"/>
      <c r="P9" s="134"/>
      <c r="Q9" s="136"/>
      <c r="R9" s="137"/>
      <c r="S9" s="133"/>
      <c r="T9" s="134"/>
      <c r="U9" s="136"/>
      <c r="V9" s="137"/>
      <c r="W9" s="133"/>
      <c r="X9" s="134"/>
      <c r="Y9" s="138"/>
      <c r="Z9" s="81">
        <f t="shared" si="4"/>
        <v>0</v>
      </c>
      <c r="AA9" s="112">
        <f t="shared" si="5"/>
        <v>0</v>
      </c>
      <c r="AB9" s="82">
        <f>L9*'Alap adatok'!$F$7</f>
        <v>0</v>
      </c>
      <c r="AC9" s="128">
        <f t="shared" si="6"/>
        <v>0</v>
      </c>
      <c r="AD9" s="128">
        <f t="shared" si="7"/>
        <v>0</v>
      </c>
      <c r="AE9" s="83">
        <f>(AC9*60+AD9)*'Alap adatok'!$F$8</f>
        <v>0</v>
      </c>
      <c r="AF9" s="84">
        <f t="shared" si="8"/>
        <v>0</v>
      </c>
      <c r="AG9" s="84">
        <f t="shared" si="9"/>
        <v>0</v>
      </c>
      <c r="AH9" s="229">
        <f>'Alap adatok'!$F$13</f>
        <v>0.1875</v>
      </c>
      <c r="AI9" s="88" t="s">
        <v>250</v>
      </c>
    </row>
    <row r="10" spans="1:35" ht="15">
      <c r="A10" s="275">
        <f>Nevezés!Y9</f>
        <v>0</v>
      </c>
      <c r="B10" s="275">
        <f>Nevezés!W9</f>
        <v>0</v>
      </c>
      <c r="C10" s="275">
        <f>Nevezés!X9</f>
        <v>0</v>
      </c>
      <c r="D10" s="223">
        <f>PK_É!D10</f>
        <v>0</v>
      </c>
      <c r="E10" s="224">
        <f t="shared" si="0"/>
        <v>0</v>
      </c>
      <c r="F10" s="225">
        <f t="shared" si="1"/>
        <v>0</v>
      </c>
      <c r="G10" s="226">
        <f>PK_É!E10</f>
        <v>0</v>
      </c>
      <c r="H10" s="227">
        <f t="shared" si="2"/>
        <v>0</v>
      </c>
      <c r="I10" s="228">
        <f t="shared" si="3"/>
        <v>0</v>
      </c>
      <c r="J10" s="309">
        <f>Nevezés!AA9</f>
        <v>0</v>
      </c>
      <c r="K10" s="120"/>
      <c r="L10" s="121"/>
      <c r="M10" s="122"/>
      <c r="N10" s="124"/>
      <c r="O10" s="119"/>
      <c r="P10" s="120"/>
      <c r="Q10" s="122"/>
      <c r="R10" s="124"/>
      <c r="S10" s="119"/>
      <c r="T10" s="120"/>
      <c r="U10" s="122"/>
      <c r="V10" s="124"/>
      <c r="W10" s="119"/>
      <c r="X10" s="120"/>
      <c r="Y10" s="123"/>
      <c r="Z10" s="81">
        <f t="shared" si="4"/>
        <v>0</v>
      </c>
      <c r="AA10" s="112">
        <f t="shared" si="5"/>
        <v>0</v>
      </c>
      <c r="AB10" s="82">
        <f>L10*'Alap adatok'!$F$7</f>
        <v>0</v>
      </c>
      <c r="AC10" s="128">
        <f t="shared" si="6"/>
        <v>0</v>
      </c>
      <c r="AD10" s="128">
        <f t="shared" si="7"/>
        <v>0</v>
      </c>
      <c r="AE10" s="83">
        <f>(AC10*60+AD10)*'Alap adatok'!$F$8</f>
        <v>0</v>
      </c>
      <c r="AF10" s="84">
        <f t="shared" si="8"/>
        <v>0</v>
      </c>
      <c r="AG10" s="84">
        <f t="shared" si="9"/>
        <v>0</v>
      </c>
      <c r="AH10" s="229">
        <f>'Alap adatok'!$F$13</f>
        <v>0.1875</v>
      </c>
      <c r="AI10" s="88" t="s">
        <v>250</v>
      </c>
    </row>
    <row r="11" spans="1:35" ht="15">
      <c r="A11" s="275">
        <f>Nevezés!Y10</f>
        <v>0</v>
      </c>
      <c r="B11" s="275">
        <f>Nevezés!W10</f>
        <v>0</v>
      </c>
      <c r="C11" s="275">
        <f>Nevezés!X10</f>
        <v>0</v>
      </c>
      <c r="D11" s="223">
        <f>PK_É!D11</f>
        <v>0</v>
      </c>
      <c r="E11" s="224">
        <f t="shared" si="0"/>
        <v>0</v>
      </c>
      <c r="F11" s="225">
        <f t="shared" si="1"/>
        <v>0</v>
      </c>
      <c r="G11" s="226">
        <f>PK_É!E11</f>
        <v>0</v>
      </c>
      <c r="H11" s="227">
        <f t="shared" si="2"/>
        <v>0</v>
      </c>
      <c r="I11" s="228">
        <f t="shared" si="3"/>
        <v>0</v>
      </c>
      <c r="J11" s="309">
        <f>Nevezés!AA10</f>
        <v>0</v>
      </c>
      <c r="K11" s="134"/>
      <c r="L11" s="135"/>
      <c r="M11" s="136"/>
      <c r="N11" s="137"/>
      <c r="O11" s="133"/>
      <c r="P11" s="134"/>
      <c r="Q11" s="136"/>
      <c r="R11" s="137"/>
      <c r="S11" s="133"/>
      <c r="T11" s="134"/>
      <c r="U11" s="136"/>
      <c r="V11" s="137"/>
      <c r="W11" s="133"/>
      <c r="X11" s="134"/>
      <c r="Y11" s="138"/>
      <c r="Z11" s="81">
        <f t="shared" si="4"/>
        <v>0</v>
      </c>
      <c r="AA11" s="112">
        <f t="shared" si="5"/>
        <v>0</v>
      </c>
      <c r="AB11" s="82">
        <f>L11*'Alap adatok'!$F$7</f>
        <v>0</v>
      </c>
      <c r="AC11" s="128">
        <f t="shared" si="6"/>
        <v>0</v>
      </c>
      <c r="AD11" s="128">
        <f t="shared" si="7"/>
        <v>0</v>
      </c>
      <c r="AE11" s="83">
        <f>(AC11*60+AD11)*'Alap adatok'!$F$8</f>
        <v>0</v>
      </c>
      <c r="AF11" s="84">
        <f t="shared" si="8"/>
        <v>0</v>
      </c>
      <c r="AG11" s="84">
        <f t="shared" si="9"/>
        <v>0</v>
      </c>
      <c r="AH11" s="229">
        <f>'Alap adatok'!$F$13</f>
        <v>0.1875</v>
      </c>
      <c r="AI11" s="88" t="s">
        <v>250</v>
      </c>
    </row>
    <row r="12" spans="1:35" ht="15">
      <c r="A12" s="275">
        <f>Nevezés!Y11</f>
        <v>0</v>
      </c>
      <c r="B12" s="275">
        <f>Nevezés!W11</f>
        <v>0</v>
      </c>
      <c r="C12" s="275">
        <f>Nevezés!X11</f>
        <v>0</v>
      </c>
      <c r="D12" s="223">
        <f>PK_É!D12</f>
        <v>0</v>
      </c>
      <c r="E12" s="224">
        <f t="shared" si="0"/>
        <v>0</v>
      </c>
      <c r="F12" s="225">
        <f t="shared" si="1"/>
        <v>0</v>
      </c>
      <c r="G12" s="226">
        <f>PK_É!E12</f>
        <v>0</v>
      </c>
      <c r="H12" s="227">
        <f t="shared" si="2"/>
        <v>0</v>
      </c>
      <c r="I12" s="228">
        <f t="shared" si="3"/>
        <v>0</v>
      </c>
      <c r="J12" s="309">
        <f>Nevezés!AA11</f>
        <v>0</v>
      </c>
      <c r="K12" s="120"/>
      <c r="L12" s="121"/>
      <c r="M12" s="122"/>
      <c r="N12" s="124"/>
      <c r="O12" s="119"/>
      <c r="P12" s="120"/>
      <c r="Q12" s="122"/>
      <c r="R12" s="124"/>
      <c r="S12" s="119"/>
      <c r="T12" s="120"/>
      <c r="U12" s="122"/>
      <c r="V12" s="124"/>
      <c r="W12" s="119"/>
      <c r="X12" s="120"/>
      <c r="Y12" s="123"/>
      <c r="Z12" s="81">
        <f t="shared" si="4"/>
        <v>0</v>
      </c>
      <c r="AA12" s="112">
        <f t="shared" si="5"/>
        <v>0</v>
      </c>
      <c r="AB12" s="82">
        <f>L12*'Alap adatok'!$F$7</f>
        <v>0</v>
      </c>
      <c r="AC12" s="128">
        <f t="shared" si="6"/>
        <v>0</v>
      </c>
      <c r="AD12" s="128">
        <f t="shared" si="7"/>
        <v>0</v>
      </c>
      <c r="AE12" s="83">
        <f>(AC12*60+AD12)*'Alap adatok'!$F$8</f>
        <v>0</v>
      </c>
      <c r="AF12" s="84">
        <f t="shared" si="8"/>
        <v>0</v>
      </c>
      <c r="AG12" s="84">
        <f t="shared" si="9"/>
        <v>0</v>
      </c>
      <c r="AH12" s="229">
        <f>'Alap adatok'!$F$13</f>
        <v>0.1875</v>
      </c>
      <c r="AI12" s="88" t="s">
        <v>250</v>
      </c>
    </row>
    <row r="13" spans="1:35" ht="15">
      <c r="A13" s="275">
        <f>Nevezés!Y12</f>
        <v>0</v>
      </c>
      <c r="B13" s="275">
        <f>Nevezés!W12</f>
        <v>0</v>
      </c>
      <c r="C13" s="275">
        <f>Nevezés!X12</f>
        <v>0</v>
      </c>
      <c r="D13" s="223">
        <f>PK_É!D13</f>
        <v>0</v>
      </c>
      <c r="E13" s="224">
        <f t="shared" si="0"/>
        <v>0</v>
      </c>
      <c r="F13" s="225">
        <f t="shared" si="1"/>
        <v>0</v>
      </c>
      <c r="G13" s="226">
        <f>PK_É!E13</f>
        <v>0</v>
      </c>
      <c r="H13" s="227">
        <f t="shared" si="2"/>
        <v>0</v>
      </c>
      <c r="I13" s="228">
        <f t="shared" si="3"/>
        <v>0</v>
      </c>
      <c r="J13" s="309">
        <f>Nevezés!AA12</f>
        <v>0</v>
      </c>
      <c r="K13" s="134"/>
      <c r="L13" s="135"/>
      <c r="M13" s="136"/>
      <c r="N13" s="137"/>
      <c r="O13" s="133"/>
      <c r="P13" s="134"/>
      <c r="Q13" s="136"/>
      <c r="R13" s="137"/>
      <c r="S13" s="133"/>
      <c r="T13" s="134"/>
      <c r="U13" s="136"/>
      <c r="V13" s="137"/>
      <c r="W13" s="133"/>
      <c r="X13" s="134"/>
      <c r="Y13" s="138"/>
      <c r="Z13" s="81">
        <f t="shared" si="4"/>
        <v>0</v>
      </c>
      <c r="AA13" s="112">
        <f t="shared" si="5"/>
        <v>0</v>
      </c>
      <c r="AB13" s="82">
        <f>L13*'Alap adatok'!$F$7</f>
        <v>0</v>
      </c>
      <c r="AC13" s="128">
        <f t="shared" si="6"/>
        <v>0</v>
      </c>
      <c r="AD13" s="128">
        <f t="shared" si="7"/>
        <v>0</v>
      </c>
      <c r="AE13" s="83">
        <f>(AC13*60+AD13)*'Alap adatok'!$F$8</f>
        <v>0</v>
      </c>
      <c r="AF13" s="84">
        <f t="shared" si="8"/>
        <v>0</v>
      </c>
      <c r="AG13" s="84">
        <f t="shared" si="9"/>
        <v>0</v>
      </c>
      <c r="AH13" s="229">
        <f>'Alap adatok'!$F$13</f>
        <v>0.1875</v>
      </c>
      <c r="AI13" s="88" t="s">
        <v>250</v>
      </c>
    </row>
    <row r="14" spans="1:35" ht="15">
      <c r="A14" s="275">
        <f>Nevezés!Y13</f>
        <v>0</v>
      </c>
      <c r="B14" s="275">
        <f>Nevezés!W13</f>
        <v>0</v>
      </c>
      <c r="C14" s="275">
        <f>Nevezés!X13</f>
        <v>0</v>
      </c>
      <c r="D14" s="223">
        <f>PK_É!D14</f>
        <v>0</v>
      </c>
      <c r="E14" s="224">
        <f t="shared" si="0"/>
        <v>0</v>
      </c>
      <c r="F14" s="225">
        <f t="shared" si="1"/>
        <v>0</v>
      </c>
      <c r="G14" s="226">
        <f>PK_É!E14</f>
        <v>0</v>
      </c>
      <c r="H14" s="227">
        <f t="shared" si="2"/>
        <v>0</v>
      </c>
      <c r="I14" s="228">
        <f t="shared" si="3"/>
        <v>0</v>
      </c>
      <c r="J14" s="309">
        <f>Nevezés!AA13</f>
        <v>0</v>
      </c>
      <c r="K14" s="120"/>
      <c r="L14" s="121"/>
      <c r="M14" s="122"/>
      <c r="N14" s="124"/>
      <c r="O14" s="119"/>
      <c r="P14" s="120"/>
      <c r="Q14" s="122"/>
      <c r="R14" s="124"/>
      <c r="S14" s="119"/>
      <c r="T14" s="120"/>
      <c r="U14" s="122"/>
      <c r="V14" s="124"/>
      <c r="W14" s="119"/>
      <c r="X14" s="120"/>
      <c r="Y14" s="123"/>
      <c r="Z14" s="81">
        <f t="shared" si="4"/>
        <v>0</v>
      </c>
      <c r="AA14" s="112">
        <f t="shared" si="5"/>
        <v>0</v>
      </c>
      <c r="AB14" s="82">
        <f>L14*'Alap adatok'!$F$7</f>
        <v>0</v>
      </c>
      <c r="AC14" s="128">
        <f t="shared" si="6"/>
        <v>0</v>
      </c>
      <c r="AD14" s="128">
        <f t="shared" si="7"/>
        <v>0</v>
      </c>
      <c r="AE14" s="83">
        <f>(AC14*60+AD14)*'Alap adatok'!$F$8</f>
        <v>0</v>
      </c>
      <c r="AF14" s="84">
        <f t="shared" si="8"/>
        <v>0</v>
      </c>
      <c r="AG14" s="84">
        <f t="shared" si="9"/>
        <v>0</v>
      </c>
      <c r="AH14" s="229">
        <f>'Alap adatok'!$F$13</f>
        <v>0.1875</v>
      </c>
      <c r="AI14" s="88" t="s">
        <v>250</v>
      </c>
    </row>
    <row r="15" spans="1:35" ht="15">
      <c r="A15" s="275">
        <f>Nevezés!Y14</f>
        <v>0</v>
      </c>
      <c r="B15" s="275">
        <f>Nevezés!W14</f>
        <v>0</v>
      </c>
      <c r="C15" s="275">
        <f>Nevezés!X14</f>
        <v>0</v>
      </c>
      <c r="D15" s="223">
        <f>PK_É!D15</f>
        <v>0</v>
      </c>
      <c r="E15" s="224">
        <f t="shared" si="0"/>
        <v>0</v>
      </c>
      <c r="F15" s="225">
        <f t="shared" si="1"/>
        <v>0</v>
      </c>
      <c r="G15" s="226">
        <f>PK_É!E15</f>
        <v>0</v>
      </c>
      <c r="H15" s="227">
        <f t="shared" si="2"/>
        <v>0</v>
      </c>
      <c r="I15" s="228">
        <f t="shared" si="3"/>
        <v>0</v>
      </c>
      <c r="J15" s="309">
        <f>Nevezés!AA14</f>
        <v>0</v>
      </c>
      <c r="K15" s="134"/>
      <c r="L15" s="135"/>
      <c r="M15" s="136"/>
      <c r="N15" s="137"/>
      <c r="O15" s="133"/>
      <c r="P15" s="134"/>
      <c r="Q15" s="136"/>
      <c r="R15" s="137"/>
      <c r="S15" s="133"/>
      <c r="T15" s="134"/>
      <c r="U15" s="136"/>
      <c r="V15" s="137"/>
      <c r="W15" s="133"/>
      <c r="X15" s="134"/>
      <c r="Y15" s="138"/>
      <c r="Z15" s="81">
        <f t="shared" si="4"/>
        <v>0</v>
      </c>
      <c r="AA15" s="112">
        <f t="shared" si="5"/>
        <v>0</v>
      </c>
      <c r="AB15" s="82">
        <f>L15*'Alap adatok'!$F$7</f>
        <v>0</v>
      </c>
      <c r="AC15" s="128">
        <f t="shared" si="6"/>
        <v>0</v>
      </c>
      <c r="AD15" s="128">
        <f t="shared" si="7"/>
        <v>0</v>
      </c>
      <c r="AE15" s="83">
        <f>(AC15*60+AD15)*'Alap adatok'!$F$8</f>
        <v>0</v>
      </c>
      <c r="AF15" s="84">
        <f t="shared" si="8"/>
        <v>0</v>
      </c>
      <c r="AG15" s="84">
        <f t="shared" si="9"/>
        <v>0</v>
      </c>
      <c r="AH15" s="229">
        <f>'Alap adatok'!$F$13</f>
        <v>0.1875</v>
      </c>
      <c r="AI15" s="88" t="s">
        <v>250</v>
      </c>
    </row>
    <row r="16" spans="1:35" ht="15">
      <c r="A16" s="275">
        <f>Nevezés!Y15</f>
        <v>0</v>
      </c>
      <c r="B16" s="275">
        <f>Nevezés!W15</f>
        <v>0</v>
      </c>
      <c r="C16" s="275">
        <f>Nevezés!X15</f>
        <v>0</v>
      </c>
      <c r="D16" s="223">
        <f>PK_É!D16</f>
        <v>0</v>
      </c>
      <c r="E16" s="224">
        <f t="shared" si="0"/>
        <v>0</v>
      </c>
      <c r="F16" s="225">
        <f t="shared" si="1"/>
        <v>0</v>
      </c>
      <c r="G16" s="226">
        <f>PK_É!E16</f>
        <v>0</v>
      </c>
      <c r="H16" s="227">
        <f t="shared" si="2"/>
        <v>0</v>
      </c>
      <c r="I16" s="228">
        <f t="shared" si="3"/>
        <v>0</v>
      </c>
      <c r="J16" s="309">
        <f>Nevezés!AA15</f>
        <v>0</v>
      </c>
      <c r="K16" s="120"/>
      <c r="L16" s="121"/>
      <c r="M16" s="122"/>
      <c r="N16" s="124"/>
      <c r="O16" s="119"/>
      <c r="P16" s="120"/>
      <c r="Q16" s="122"/>
      <c r="R16" s="124"/>
      <c r="S16" s="119"/>
      <c r="T16" s="120"/>
      <c r="U16" s="122"/>
      <c r="V16" s="124"/>
      <c r="W16" s="119"/>
      <c r="X16" s="120"/>
      <c r="Y16" s="123"/>
      <c r="Z16" s="81">
        <f t="shared" si="4"/>
        <v>0</v>
      </c>
      <c r="AA16" s="112">
        <f t="shared" si="5"/>
        <v>0</v>
      </c>
      <c r="AB16" s="82">
        <f>L16*'Alap adatok'!$F$7</f>
        <v>0</v>
      </c>
      <c r="AC16" s="128">
        <f t="shared" si="6"/>
        <v>0</v>
      </c>
      <c r="AD16" s="128">
        <f t="shared" si="7"/>
        <v>0</v>
      </c>
      <c r="AE16" s="83">
        <f>(AC16*60+AD16)*'Alap adatok'!$F$8</f>
        <v>0</v>
      </c>
      <c r="AF16" s="84">
        <f t="shared" si="8"/>
        <v>0</v>
      </c>
      <c r="AG16" s="84">
        <f t="shared" si="9"/>
        <v>0</v>
      </c>
      <c r="AH16" s="229">
        <f>'Alap adatok'!$F$13</f>
        <v>0.1875</v>
      </c>
      <c r="AI16" s="88" t="s">
        <v>250</v>
      </c>
    </row>
    <row r="17" spans="1:35" ht="15">
      <c r="A17" s="275">
        <f>Nevezés!Y16</f>
        <v>0</v>
      </c>
      <c r="B17" s="275">
        <f>Nevezés!W16</f>
        <v>0</v>
      </c>
      <c r="C17" s="275">
        <f>Nevezés!X16</f>
        <v>0</v>
      </c>
      <c r="D17" s="223">
        <f>PK_É!D17</f>
        <v>0</v>
      </c>
      <c r="E17" s="224">
        <f t="shared" si="0"/>
        <v>0</v>
      </c>
      <c r="F17" s="225">
        <f t="shared" si="1"/>
        <v>0</v>
      </c>
      <c r="G17" s="226">
        <f>PK_É!E17</f>
        <v>0</v>
      </c>
      <c r="H17" s="227">
        <f t="shared" si="2"/>
        <v>0</v>
      </c>
      <c r="I17" s="228">
        <f t="shared" si="3"/>
        <v>0</v>
      </c>
      <c r="J17" s="309">
        <f>Nevezés!AA16</f>
        <v>0</v>
      </c>
      <c r="K17" s="134"/>
      <c r="L17" s="135"/>
      <c r="M17" s="136"/>
      <c r="N17" s="137"/>
      <c r="O17" s="133"/>
      <c r="P17" s="134"/>
      <c r="Q17" s="136"/>
      <c r="R17" s="137"/>
      <c r="S17" s="133"/>
      <c r="T17" s="134"/>
      <c r="U17" s="136"/>
      <c r="V17" s="137"/>
      <c r="W17" s="133"/>
      <c r="X17" s="134"/>
      <c r="Y17" s="138"/>
      <c r="Z17" s="81">
        <f t="shared" si="4"/>
        <v>0</v>
      </c>
      <c r="AA17" s="112">
        <f t="shared" si="5"/>
        <v>0</v>
      </c>
      <c r="AB17" s="82">
        <f>L17*'Alap adatok'!$F$7</f>
        <v>0</v>
      </c>
      <c r="AC17" s="128">
        <f t="shared" si="6"/>
        <v>0</v>
      </c>
      <c r="AD17" s="128">
        <f t="shared" si="7"/>
        <v>0</v>
      </c>
      <c r="AE17" s="83">
        <f>(AC17*60+AD17)*'Alap adatok'!$F$8</f>
        <v>0</v>
      </c>
      <c r="AF17" s="84">
        <f t="shared" si="8"/>
        <v>0</v>
      </c>
      <c r="AG17" s="84">
        <f t="shared" si="9"/>
        <v>0</v>
      </c>
      <c r="AH17" s="229">
        <f>'Alap adatok'!$F$13</f>
        <v>0.1875</v>
      </c>
      <c r="AI17" s="88" t="s">
        <v>250</v>
      </c>
    </row>
    <row r="18" spans="1:35" ht="15">
      <c r="A18" s="275">
        <f>Nevezés!Y17</f>
        <v>0</v>
      </c>
      <c r="B18" s="275">
        <f>Nevezés!W17</f>
        <v>0</v>
      </c>
      <c r="C18" s="275">
        <f>Nevezés!X17</f>
        <v>0</v>
      </c>
      <c r="D18" s="223">
        <f>PK_É!D18</f>
        <v>0</v>
      </c>
      <c r="E18" s="224">
        <f t="shared" si="0"/>
        <v>0</v>
      </c>
      <c r="F18" s="225">
        <f t="shared" si="1"/>
        <v>0</v>
      </c>
      <c r="G18" s="226">
        <f>PK_É!E18</f>
        <v>0</v>
      </c>
      <c r="H18" s="227">
        <f t="shared" si="2"/>
        <v>0</v>
      </c>
      <c r="I18" s="228">
        <f t="shared" si="3"/>
        <v>0</v>
      </c>
      <c r="J18" s="309">
        <f>Nevezés!AA17</f>
        <v>0</v>
      </c>
      <c r="K18" s="120"/>
      <c r="L18" s="121"/>
      <c r="M18" s="122"/>
      <c r="N18" s="124"/>
      <c r="O18" s="119"/>
      <c r="P18" s="120"/>
      <c r="Q18" s="122"/>
      <c r="R18" s="124"/>
      <c r="S18" s="119"/>
      <c r="T18" s="120"/>
      <c r="U18" s="122"/>
      <c r="V18" s="124"/>
      <c r="W18" s="119"/>
      <c r="X18" s="120"/>
      <c r="Y18" s="123"/>
      <c r="Z18" s="81">
        <f t="shared" si="4"/>
        <v>0</v>
      </c>
      <c r="AA18" s="112">
        <f t="shared" si="5"/>
        <v>0</v>
      </c>
      <c r="AB18" s="82">
        <f>L18*'Alap adatok'!$F$7</f>
        <v>0</v>
      </c>
      <c r="AC18" s="128">
        <f t="shared" si="6"/>
        <v>0</v>
      </c>
      <c r="AD18" s="128">
        <f t="shared" si="7"/>
        <v>0</v>
      </c>
      <c r="AE18" s="83">
        <f>(AC18*60+AD18)*'Alap adatok'!$F$8</f>
        <v>0</v>
      </c>
      <c r="AF18" s="84">
        <f t="shared" si="8"/>
        <v>0</v>
      </c>
      <c r="AG18" s="84">
        <f t="shared" si="9"/>
        <v>0</v>
      </c>
      <c r="AH18" s="229">
        <f>'Alap adatok'!$F$13</f>
        <v>0.1875</v>
      </c>
      <c r="AI18" s="88" t="s">
        <v>250</v>
      </c>
    </row>
    <row r="19" spans="1:35" ht="15">
      <c r="A19" s="275">
        <f>Nevezés!Y18</f>
        <v>0</v>
      </c>
      <c r="B19" s="275">
        <f>Nevezés!W18</f>
        <v>0</v>
      </c>
      <c r="C19" s="275">
        <f>Nevezés!X18</f>
        <v>0</v>
      </c>
      <c r="D19" s="223">
        <f>PK_É!D19</f>
        <v>0</v>
      </c>
      <c r="E19" s="224">
        <f t="shared" si="0"/>
        <v>0</v>
      </c>
      <c r="F19" s="225">
        <f t="shared" si="1"/>
        <v>0</v>
      </c>
      <c r="G19" s="226">
        <f>PK_É!E19</f>
        <v>0</v>
      </c>
      <c r="H19" s="227">
        <f t="shared" si="2"/>
        <v>0</v>
      </c>
      <c r="I19" s="228">
        <f t="shared" si="3"/>
        <v>0</v>
      </c>
      <c r="J19" s="309">
        <f>Nevezés!AA18</f>
        <v>0</v>
      </c>
      <c r="K19" s="134"/>
      <c r="L19" s="135"/>
      <c r="M19" s="136"/>
      <c r="N19" s="137"/>
      <c r="O19" s="133"/>
      <c r="P19" s="134"/>
      <c r="Q19" s="136"/>
      <c r="R19" s="137"/>
      <c r="S19" s="133"/>
      <c r="T19" s="134"/>
      <c r="U19" s="136"/>
      <c r="V19" s="137"/>
      <c r="W19" s="133"/>
      <c r="X19" s="134"/>
      <c r="Y19" s="138"/>
      <c r="Z19" s="81">
        <f t="shared" si="4"/>
        <v>0</v>
      </c>
      <c r="AA19" s="112">
        <f t="shared" si="5"/>
        <v>0</v>
      </c>
      <c r="AB19" s="82">
        <f>L19*'Alap adatok'!$F$7</f>
        <v>0</v>
      </c>
      <c r="AC19" s="128">
        <f t="shared" si="6"/>
        <v>0</v>
      </c>
      <c r="AD19" s="128">
        <f t="shared" si="7"/>
        <v>0</v>
      </c>
      <c r="AE19" s="83">
        <f>(AC19*60+AD19)*'Alap adatok'!$F$8</f>
        <v>0</v>
      </c>
      <c r="AF19" s="84">
        <f t="shared" si="8"/>
        <v>0</v>
      </c>
      <c r="AG19" s="84">
        <f t="shared" si="9"/>
        <v>0</v>
      </c>
      <c r="AH19" s="229">
        <f>'Alap adatok'!$F$13</f>
        <v>0.1875</v>
      </c>
      <c r="AI19" s="88" t="s">
        <v>250</v>
      </c>
    </row>
    <row r="20" spans="1:35" ht="15">
      <c r="A20" s="275">
        <f>Nevezés!Y19</f>
        <v>0</v>
      </c>
      <c r="B20" s="275">
        <f>Nevezés!W19</f>
        <v>0</v>
      </c>
      <c r="C20" s="275">
        <f>Nevezés!X19</f>
        <v>0</v>
      </c>
      <c r="D20" s="223">
        <f>PK_É!D20</f>
        <v>0</v>
      </c>
      <c r="E20" s="224">
        <f t="shared" si="0"/>
        <v>0</v>
      </c>
      <c r="F20" s="225">
        <f t="shared" si="1"/>
        <v>0</v>
      </c>
      <c r="G20" s="226">
        <f>PK_É!E20</f>
        <v>0</v>
      </c>
      <c r="H20" s="227">
        <f t="shared" si="2"/>
        <v>0</v>
      </c>
      <c r="I20" s="228">
        <f t="shared" si="3"/>
        <v>0</v>
      </c>
      <c r="J20" s="309">
        <f>Nevezés!AA19</f>
        <v>0</v>
      </c>
      <c r="K20" s="120"/>
      <c r="L20" s="121"/>
      <c r="M20" s="122"/>
      <c r="N20" s="124"/>
      <c r="O20" s="119"/>
      <c r="P20" s="120"/>
      <c r="Q20" s="122"/>
      <c r="R20" s="124"/>
      <c r="S20" s="119"/>
      <c r="T20" s="120"/>
      <c r="U20" s="122"/>
      <c r="V20" s="124"/>
      <c r="W20" s="119"/>
      <c r="X20" s="120"/>
      <c r="Y20" s="123"/>
      <c r="Z20" s="81">
        <f t="shared" si="4"/>
        <v>0</v>
      </c>
      <c r="AA20" s="112">
        <f t="shared" si="5"/>
        <v>0</v>
      </c>
      <c r="AB20" s="82">
        <f>L20*'Alap adatok'!$F$7</f>
        <v>0</v>
      </c>
      <c r="AC20" s="128">
        <f t="shared" si="6"/>
        <v>0</v>
      </c>
      <c r="AD20" s="128">
        <f t="shared" si="7"/>
        <v>0</v>
      </c>
      <c r="AE20" s="83">
        <f>(AC20*60+AD20)*'Alap adatok'!$F$8</f>
        <v>0</v>
      </c>
      <c r="AF20" s="84">
        <f t="shared" si="8"/>
        <v>0</v>
      </c>
      <c r="AG20" s="84">
        <f t="shared" si="9"/>
        <v>0</v>
      </c>
      <c r="AH20" s="229">
        <f>'Alap adatok'!$F$13</f>
        <v>0.1875</v>
      </c>
      <c r="AI20" s="88" t="s">
        <v>250</v>
      </c>
    </row>
    <row r="21" spans="1:35" ht="15">
      <c r="A21" s="275">
        <f>Nevezés!Y20</f>
        <v>0</v>
      </c>
      <c r="B21" s="275">
        <f>Nevezés!W20</f>
        <v>0</v>
      </c>
      <c r="C21" s="275">
        <f>Nevezés!X20</f>
        <v>0</v>
      </c>
      <c r="D21" s="223">
        <f>PK_É!D21</f>
        <v>0</v>
      </c>
      <c r="E21" s="224">
        <f t="shared" si="0"/>
        <v>0</v>
      </c>
      <c r="F21" s="225">
        <f t="shared" si="1"/>
        <v>0</v>
      </c>
      <c r="G21" s="226">
        <f>PK_É!E21</f>
        <v>0</v>
      </c>
      <c r="H21" s="227">
        <f t="shared" si="2"/>
        <v>0</v>
      </c>
      <c r="I21" s="228">
        <f t="shared" si="3"/>
        <v>0</v>
      </c>
      <c r="J21" s="309">
        <f>Nevezés!AA20</f>
        <v>0</v>
      </c>
      <c r="K21" s="134"/>
      <c r="L21" s="135"/>
      <c r="M21" s="136"/>
      <c r="N21" s="137"/>
      <c r="O21" s="133"/>
      <c r="P21" s="134"/>
      <c r="Q21" s="136"/>
      <c r="R21" s="137"/>
      <c r="S21" s="133"/>
      <c r="T21" s="134"/>
      <c r="U21" s="136"/>
      <c r="V21" s="137"/>
      <c r="W21" s="133"/>
      <c r="X21" s="134"/>
      <c r="Y21" s="138"/>
      <c r="Z21" s="81">
        <f t="shared" si="4"/>
        <v>0</v>
      </c>
      <c r="AA21" s="112">
        <f t="shared" si="5"/>
        <v>0</v>
      </c>
      <c r="AB21" s="82">
        <f>L21*'Alap adatok'!$F$7</f>
        <v>0</v>
      </c>
      <c r="AC21" s="128">
        <f t="shared" si="6"/>
        <v>0</v>
      </c>
      <c r="AD21" s="128">
        <f t="shared" si="7"/>
        <v>0</v>
      </c>
      <c r="AE21" s="83">
        <f>(AC21*60+AD21)*'Alap adatok'!$F$8</f>
        <v>0</v>
      </c>
      <c r="AF21" s="84">
        <f t="shared" si="8"/>
        <v>0</v>
      </c>
      <c r="AG21" s="84">
        <f t="shared" si="9"/>
        <v>0</v>
      </c>
      <c r="AH21" s="229">
        <f>'Alap adatok'!$F$13</f>
        <v>0.1875</v>
      </c>
      <c r="AI21" s="88" t="s">
        <v>250</v>
      </c>
    </row>
    <row r="22" spans="1:35" ht="15">
      <c r="A22" s="275">
        <f>Nevezés!Y21</f>
        <v>0</v>
      </c>
      <c r="B22" s="275">
        <f>Nevezés!W21</f>
        <v>0</v>
      </c>
      <c r="C22" s="275">
        <f>Nevezés!X21</f>
        <v>0</v>
      </c>
      <c r="D22" s="223">
        <f>PK_É!D22</f>
        <v>0</v>
      </c>
      <c r="E22" s="224">
        <f t="shared" si="0"/>
        <v>0</v>
      </c>
      <c r="F22" s="225">
        <f t="shared" si="1"/>
        <v>0</v>
      </c>
      <c r="G22" s="226">
        <f>PK_É!E22</f>
        <v>0</v>
      </c>
      <c r="H22" s="227">
        <f t="shared" si="2"/>
        <v>0</v>
      </c>
      <c r="I22" s="228">
        <f t="shared" si="3"/>
        <v>0</v>
      </c>
      <c r="J22" s="309">
        <f>Nevezés!AA21</f>
        <v>0</v>
      </c>
      <c r="K22" s="120"/>
      <c r="L22" s="121"/>
      <c r="M22" s="122"/>
      <c r="N22" s="124"/>
      <c r="O22" s="119"/>
      <c r="P22" s="120"/>
      <c r="Q22" s="122"/>
      <c r="R22" s="124"/>
      <c r="S22" s="119"/>
      <c r="T22" s="120"/>
      <c r="U22" s="122"/>
      <c r="V22" s="124"/>
      <c r="W22" s="119"/>
      <c r="X22" s="120"/>
      <c r="Y22" s="123"/>
      <c r="Z22" s="81">
        <f t="shared" si="4"/>
        <v>0</v>
      </c>
      <c r="AA22" s="112">
        <f t="shared" si="5"/>
        <v>0</v>
      </c>
      <c r="AB22" s="82">
        <f>L22*'Alap adatok'!$F$7</f>
        <v>0</v>
      </c>
      <c r="AC22" s="128">
        <f t="shared" si="6"/>
        <v>0</v>
      </c>
      <c r="AD22" s="128">
        <f t="shared" si="7"/>
        <v>0</v>
      </c>
      <c r="AE22" s="83">
        <f>(AC22*60+AD22)*'Alap adatok'!$F$8</f>
        <v>0</v>
      </c>
      <c r="AF22" s="84">
        <f t="shared" si="8"/>
        <v>0</v>
      </c>
      <c r="AG22" s="84">
        <f t="shared" si="9"/>
        <v>0</v>
      </c>
      <c r="AH22" s="229">
        <f>'Alap adatok'!$F$13</f>
        <v>0.1875</v>
      </c>
      <c r="AI22" s="88" t="s">
        <v>250</v>
      </c>
    </row>
    <row r="23" spans="1:35" ht="15">
      <c r="A23" s="275">
        <f>Nevezés!Y22</f>
        <v>0</v>
      </c>
      <c r="B23" s="275">
        <f>Nevezés!W22</f>
        <v>0</v>
      </c>
      <c r="C23" s="275">
        <f>Nevezés!X22</f>
        <v>0</v>
      </c>
      <c r="D23" s="223">
        <f>PK_É!D23</f>
        <v>0</v>
      </c>
      <c r="E23" s="224">
        <f t="shared" si="0"/>
        <v>0</v>
      </c>
      <c r="F23" s="225">
        <f t="shared" si="1"/>
        <v>0</v>
      </c>
      <c r="G23" s="226">
        <f>PK_É!E23</f>
        <v>0</v>
      </c>
      <c r="H23" s="227">
        <f t="shared" si="2"/>
        <v>0</v>
      </c>
      <c r="I23" s="228">
        <f t="shared" si="3"/>
        <v>0</v>
      </c>
      <c r="J23" s="309">
        <f>Nevezés!AA22</f>
        <v>0</v>
      </c>
      <c r="K23" s="134"/>
      <c r="L23" s="135"/>
      <c r="M23" s="136"/>
      <c r="N23" s="137"/>
      <c r="O23" s="133"/>
      <c r="P23" s="134"/>
      <c r="Q23" s="136"/>
      <c r="R23" s="137"/>
      <c r="S23" s="133"/>
      <c r="T23" s="134"/>
      <c r="U23" s="136"/>
      <c r="V23" s="137"/>
      <c r="W23" s="133"/>
      <c r="X23" s="134"/>
      <c r="Y23" s="138"/>
      <c r="Z23" s="81">
        <f t="shared" si="4"/>
        <v>0</v>
      </c>
      <c r="AA23" s="112">
        <f t="shared" si="5"/>
        <v>0</v>
      </c>
      <c r="AB23" s="82">
        <f>L23*'Alap adatok'!$F$7</f>
        <v>0</v>
      </c>
      <c r="AC23" s="128">
        <f t="shared" si="6"/>
        <v>0</v>
      </c>
      <c r="AD23" s="128">
        <f t="shared" si="7"/>
        <v>0</v>
      </c>
      <c r="AE23" s="83">
        <f>(AC23*60+AD23)*'Alap adatok'!$F$8</f>
        <v>0</v>
      </c>
      <c r="AF23" s="84">
        <f t="shared" si="8"/>
        <v>0</v>
      </c>
      <c r="AG23" s="84">
        <f t="shared" si="9"/>
        <v>0</v>
      </c>
      <c r="AH23" s="229">
        <f>'Alap adatok'!$F$13</f>
        <v>0.1875</v>
      </c>
      <c r="AI23" s="88" t="s">
        <v>250</v>
      </c>
    </row>
    <row r="24" spans="1:35" ht="15">
      <c r="A24" s="275">
        <f>Nevezés!Y23</f>
        <v>0</v>
      </c>
      <c r="B24" s="275">
        <f>Nevezés!W23</f>
        <v>0</v>
      </c>
      <c r="C24" s="275">
        <f>Nevezés!X23</f>
        <v>0</v>
      </c>
      <c r="D24" s="223">
        <f>PK_É!D24</f>
        <v>0</v>
      </c>
      <c r="E24" s="224">
        <f t="shared" si="0"/>
        <v>0</v>
      </c>
      <c r="F24" s="225">
        <f t="shared" si="1"/>
        <v>0</v>
      </c>
      <c r="G24" s="226">
        <f>PK_É!E24</f>
        <v>0</v>
      </c>
      <c r="H24" s="227">
        <f t="shared" si="2"/>
        <v>0</v>
      </c>
      <c r="I24" s="228">
        <f t="shared" si="3"/>
        <v>0</v>
      </c>
      <c r="J24" s="309">
        <f>Nevezés!AA23</f>
        <v>0</v>
      </c>
      <c r="K24" s="120"/>
      <c r="L24" s="121"/>
      <c r="M24" s="122"/>
      <c r="N24" s="124"/>
      <c r="O24" s="119"/>
      <c r="P24" s="120"/>
      <c r="Q24" s="122"/>
      <c r="R24" s="124"/>
      <c r="S24" s="119"/>
      <c r="T24" s="120"/>
      <c r="U24" s="122"/>
      <c r="V24" s="124"/>
      <c r="W24" s="119"/>
      <c r="X24" s="120"/>
      <c r="Y24" s="123"/>
      <c r="Z24" s="81">
        <f t="shared" si="4"/>
        <v>0</v>
      </c>
      <c r="AA24" s="112">
        <f t="shared" si="5"/>
        <v>0</v>
      </c>
      <c r="AB24" s="82">
        <f>L24*'Alap adatok'!$F$7</f>
        <v>0</v>
      </c>
      <c r="AC24" s="128">
        <f t="shared" si="6"/>
        <v>0</v>
      </c>
      <c r="AD24" s="128">
        <f t="shared" si="7"/>
        <v>0</v>
      </c>
      <c r="AE24" s="83">
        <f>(AC24*60+AD24)*'Alap adatok'!$F$8</f>
        <v>0</v>
      </c>
      <c r="AF24" s="84">
        <f t="shared" si="8"/>
        <v>0</v>
      </c>
      <c r="AG24" s="84">
        <f t="shared" si="9"/>
        <v>0</v>
      </c>
      <c r="AH24" s="229">
        <f>'Alap adatok'!$F$13</f>
        <v>0.1875</v>
      </c>
      <c r="AI24" s="88" t="s">
        <v>250</v>
      </c>
    </row>
    <row r="25" spans="1:35" ht="15">
      <c r="A25" s="275">
        <f>Nevezés!Y24</f>
        <v>0</v>
      </c>
      <c r="B25" s="275">
        <f>Nevezés!W24</f>
        <v>0</v>
      </c>
      <c r="C25" s="275">
        <f>Nevezés!X24</f>
        <v>0</v>
      </c>
      <c r="D25" s="223">
        <f>PK_É!D25</f>
        <v>0</v>
      </c>
      <c r="E25" s="224">
        <f t="shared" si="0"/>
        <v>0</v>
      </c>
      <c r="F25" s="225">
        <f t="shared" si="1"/>
        <v>0</v>
      </c>
      <c r="G25" s="226">
        <f>PK_É!E25</f>
        <v>0</v>
      </c>
      <c r="H25" s="227">
        <f t="shared" si="2"/>
        <v>0</v>
      </c>
      <c r="I25" s="228">
        <f t="shared" si="3"/>
        <v>0</v>
      </c>
      <c r="J25" s="309">
        <f>Nevezés!AA24</f>
        <v>0</v>
      </c>
      <c r="K25" s="134"/>
      <c r="L25" s="135"/>
      <c r="M25" s="136"/>
      <c r="N25" s="137"/>
      <c r="O25" s="133"/>
      <c r="P25" s="134"/>
      <c r="Q25" s="136"/>
      <c r="R25" s="137"/>
      <c r="S25" s="133"/>
      <c r="T25" s="134"/>
      <c r="U25" s="136"/>
      <c r="V25" s="137"/>
      <c r="W25" s="133"/>
      <c r="X25" s="134"/>
      <c r="Y25" s="138"/>
      <c r="Z25" s="81">
        <f t="shared" si="4"/>
        <v>0</v>
      </c>
      <c r="AA25" s="112">
        <f t="shared" si="5"/>
        <v>0</v>
      </c>
      <c r="AB25" s="82">
        <f>L25*'Alap adatok'!$F$7</f>
        <v>0</v>
      </c>
      <c r="AC25" s="128">
        <f t="shared" si="6"/>
        <v>0</v>
      </c>
      <c r="AD25" s="128">
        <f t="shared" si="7"/>
        <v>0</v>
      </c>
      <c r="AE25" s="83">
        <f>(AC25*60+AD25)*'Alap adatok'!$F$8</f>
        <v>0</v>
      </c>
      <c r="AF25" s="84">
        <f t="shared" si="8"/>
        <v>0</v>
      </c>
      <c r="AG25" s="84">
        <f t="shared" si="9"/>
        <v>0</v>
      </c>
      <c r="AH25" s="229">
        <f>'Alap adatok'!$F$13</f>
        <v>0.1875</v>
      </c>
      <c r="AI25" s="88" t="s">
        <v>250</v>
      </c>
    </row>
    <row r="26" spans="1:35" ht="15">
      <c r="A26" s="275">
        <f>Nevezés!Y25</f>
        <v>0</v>
      </c>
      <c r="B26" s="275">
        <f>Nevezés!W25</f>
        <v>0</v>
      </c>
      <c r="C26" s="275">
        <f>Nevezés!X25</f>
        <v>0</v>
      </c>
      <c r="D26" s="223">
        <f>PK_É!D26</f>
        <v>0</v>
      </c>
      <c r="E26" s="224">
        <f t="shared" si="0"/>
        <v>0</v>
      </c>
      <c r="F26" s="225">
        <f t="shared" si="1"/>
        <v>0</v>
      </c>
      <c r="G26" s="226">
        <f>PK_É!E26</f>
        <v>0</v>
      </c>
      <c r="H26" s="227">
        <f t="shared" si="2"/>
        <v>0</v>
      </c>
      <c r="I26" s="228">
        <f t="shared" si="3"/>
        <v>0</v>
      </c>
      <c r="J26" s="309">
        <f>Nevezés!AA25</f>
        <v>0</v>
      </c>
      <c r="K26" s="120"/>
      <c r="L26" s="121"/>
      <c r="M26" s="122"/>
      <c r="N26" s="124"/>
      <c r="O26" s="119"/>
      <c r="P26" s="120"/>
      <c r="Q26" s="122"/>
      <c r="R26" s="124"/>
      <c r="S26" s="119"/>
      <c r="T26" s="120"/>
      <c r="U26" s="122"/>
      <c r="V26" s="124"/>
      <c r="W26" s="119"/>
      <c r="X26" s="120"/>
      <c r="Y26" s="123"/>
      <c r="Z26" s="81">
        <f t="shared" si="4"/>
        <v>0</v>
      </c>
      <c r="AA26" s="112">
        <f t="shared" si="5"/>
        <v>0</v>
      </c>
      <c r="AB26" s="82">
        <f>L26*'Alap adatok'!$F$7</f>
        <v>0</v>
      </c>
      <c r="AC26" s="128">
        <f t="shared" si="6"/>
        <v>0</v>
      </c>
      <c r="AD26" s="128">
        <f t="shared" si="7"/>
        <v>0</v>
      </c>
      <c r="AE26" s="83">
        <f>(AC26*60+AD26)*'Alap adatok'!$F$8</f>
        <v>0</v>
      </c>
      <c r="AF26" s="84">
        <f t="shared" si="8"/>
        <v>0</v>
      </c>
      <c r="AG26" s="84">
        <f t="shared" si="9"/>
        <v>0</v>
      </c>
      <c r="AH26" s="229">
        <f>'Alap adatok'!$F$13</f>
        <v>0.1875</v>
      </c>
      <c r="AI26" s="88" t="s">
        <v>250</v>
      </c>
    </row>
    <row r="27" spans="1:35" ht="15">
      <c r="A27" s="275">
        <f>Nevezés!Y26</f>
        <v>0</v>
      </c>
      <c r="B27" s="275">
        <f>Nevezés!W26</f>
        <v>0</v>
      </c>
      <c r="C27" s="275">
        <f>Nevezés!X26</f>
        <v>0</v>
      </c>
      <c r="D27" s="223">
        <f>PK_É!D27</f>
        <v>0</v>
      </c>
      <c r="E27" s="224">
        <f t="shared" si="0"/>
        <v>0</v>
      </c>
      <c r="F27" s="225">
        <f t="shared" si="1"/>
        <v>0</v>
      </c>
      <c r="G27" s="226">
        <f>PK_É!E27</f>
        <v>0</v>
      </c>
      <c r="H27" s="227">
        <f t="shared" si="2"/>
        <v>0</v>
      </c>
      <c r="I27" s="228">
        <f t="shared" si="3"/>
        <v>0</v>
      </c>
      <c r="J27" s="309">
        <f>Nevezés!AA26</f>
        <v>0</v>
      </c>
      <c r="K27" s="134"/>
      <c r="L27" s="135"/>
      <c r="M27" s="136"/>
      <c r="N27" s="137"/>
      <c r="O27" s="133"/>
      <c r="P27" s="134"/>
      <c r="Q27" s="136"/>
      <c r="R27" s="137"/>
      <c r="S27" s="133"/>
      <c r="T27" s="134"/>
      <c r="U27" s="136"/>
      <c r="V27" s="137"/>
      <c r="W27" s="133"/>
      <c r="X27" s="134"/>
      <c r="Y27" s="138"/>
      <c r="Z27" s="81">
        <f t="shared" si="4"/>
        <v>0</v>
      </c>
      <c r="AA27" s="112">
        <f t="shared" si="5"/>
        <v>0</v>
      </c>
      <c r="AB27" s="82">
        <f>L27*'Alap adatok'!$F$7</f>
        <v>0</v>
      </c>
      <c r="AC27" s="128">
        <f t="shared" si="6"/>
        <v>0</v>
      </c>
      <c r="AD27" s="128">
        <f t="shared" si="7"/>
        <v>0</v>
      </c>
      <c r="AE27" s="83">
        <f>(AC27*60+AD27)*'Alap adatok'!$F$8</f>
        <v>0</v>
      </c>
      <c r="AF27" s="84">
        <f t="shared" si="8"/>
        <v>0</v>
      </c>
      <c r="AG27" s="84">
        <f t="shared" si="9"/>
        <v>0</v>
      </c>
      <c r="AH27" s="229">
        <f>'Alap adatok'!$F$13</f>
        <v>0.1875</v>
      </c>
      <c r="AI27" s="88" t="s">
        <v>250</v>
      </c>
    </row>
    <row r="28" spans="1:35" ht="15">
      <c r="A28" s="275">
        <f>Nevezés!Y27</f>
        <v>0</v>
      </c>
      <c r="B28" s="275">
        <f>Nevezés!W27</f>
        <v>0</v>
      </c>
      <c r="C28" s="275">
        <f>Nevezés!X27</f>
        <v>0</v>
      </c>
      <c r="D28" s="223">
        <f>PK_É!D28</f>
        <v>0</v>
      </c>
      <c r="E28" s="224">
        <f t="shared" si="0"/>
        <v>0</v>
      </c>
      <c r="F28" s="225">
        <f t="shared" si="1"/>
        <v>0</v>
      </c>
      <c r="G28" s="226">
        <f>PK_É!E28</f>
        <v>0</v>
      </c>
      <c r="H28" s="227">
        <f t="shared" si="2"/>
        <v>0</v>
      </c>
      <c r="I28" s="228">
        <f t="shared" si="3"/>
        <v>0</v>
      </c>
      <c r="J28" s="309">
        <f>Nevezés!AA27</f>
        <v>0</v>
      </c>
      <c r="K28" s="120"/>
      <c r="L28" s="121"/>
      <c r="M28" s="122"/>
      <c r="N28" s="124"/>
      <c r="O28" s="119"/>
      <c r="P28" s="120"/>
      <c r="Q28" s="122"/>
      <c r="R28" s="124"/>
      <c r="S28" s="119"/>
      <c r="T28" s="120"/>
      <c r="U28" s="122"/>
      <c r="V28" s="124"/>
      <c r="W28" s="119"/>
      <c r="X28" s="120"/>
      <c r="Y28" s="123"/>
      <c r="Z28" s="81">
        <f t="shared" si="4"/>
        <v>0</v>
      </c>
      <c r="AA28" s="112">
        <f t="shared" si="5"/>
        <v>0</v>
      </c>
      <c r="AB28" s="82">
        <f>L28*'Alap adatok'!$F$7</f>
        <v>0</v>
      </c>
      <c r="AC28" s="128">
        <f t="shared" si="6"/>
        <v>0</v>
      </c>
      <c r="AD28" s="128">
        <f t="shared" si="7"/>
        <v>0</v>
      </c>
      <c r="AE28" s="83">
        <f>(AC28*60+AD28)*'Alap adatok'!$F$8</f>
        <v>0</v>
      </c>
      <c r="AF28" s="84">
        <f t="shared" si="8"/>
        <v>0</v>
      </c>
      <c r="AG28" s="84">
        <f t="shared" si="9"/>
        <v>0</v>
      </c>
      <c r="AH28" s="229">
        <f>'Alap adatok'!$F$13</f>
        <v>0.1875</v>
      </c>
      <c r="AI28" s="88" t="s">
        <v>250</v>
      </c>
    </row>
    <row r="29" spans="1:35" ht="15">
      <c r="A29" s="275">
        <f>Nevezés!Y28</f>
        <v>0</v>
      </c>
      <c r="B29" s="275">
        <f>Nevezés!W28</f>
        <v>0</v>
      </c>
      <c r="C29" s="275">
        <f>Nevezés!X28</f>
        <v>0</v>
      </c>
      <c r="D29" s="223">
        <f>PK_É!D29</f>
        <v>0</v>
      </c>
      <c r="E29" s="224">
        <f t="shared" si="0"/>
        <v>0</v>
      </c>
      <c r="F29" s="225">
        <f t="shared" si="1"/>
        <v>0</v>
      </c>
      <c r="G29" s="226">
        <f>PK_É!E29</f>
        <v>0</v>
      </c>
      <c r="H29" s="227">
        <f t="shared" si="2"/>
        <v>0</v>
      </c>
      <c r="I29" s="228">
        <f t="shared" si="3"/>
        <v>0</v>
      </c>
      <c r="J29" s="309">
        <f>Nevezés!AA28</f>
        <v>0</v>
      </c>
      <c r="K29" s="134"/>
      <c r="L29" s="135"/>
      <c r="M29" s="136"/>
      <c r="N29" s="137"/>
      <c r="O29" s="133"/>
      <c r="P29" s="134"/>
      <c r="Q29" s="136"/>
      <c r="R29" s="137"/>
      <c r="S29" s="133"/>
      <c r="T29" s="134"/>
      <c r="U29" s="136"/>
      <c r="V29" s="137"/>
      <c r="W29" s="133"/>
      <c r="X29" s="134"/>
      <c r="Y29" s="138"/>
      <c r="Z29" s="81">
        <f t="shared" si="4"/>
        <v>0</v>
      </c>
      <c r="AA29" s="112">
        <f t="shared" si="5"/>
        <v>0</v>
      </c>
      <c r="AB29" s="82">
        <f>L29*'Alap adatok'!$F$7</f>
        <v>0</v>
      </c>
      <c r="AC29" s="128">
        <f t="shared" si="6"/>
        <v>0</v>
      </c>
      <c r="AD29" s="128">
        <f t="shared" si="7"/>
        <v>0</v>
      </c>
      <c r="AE29" s="83">
        <f>(AC29*60+AD29)*'Alap adatok'!$F$8</f>
        <v>0</v>
      </c>
      <c r="AF29" s="84">
        <f t="shared" si="8"/>
        <v>0</v>
      </c>
      <c r="AG29" s="84">
        <f t="shared" si="9"/>
        <v>0</v>
      </c>
      <c r="AH29" s="229">
        <f>'Alap adatok'!$F$13</f>
        <v>0.1875</v>
      </c>
      <c r="AI29" s="88" t="s">
        <v>250</v>
      </c>
    </row>
    <row r="30" spans="1:35" ht="15">
      <c r="A30" s="275">
        <f>Nevezés!Y29</f>
        <v>0</v>
      </c>
      <c r="B30" s="275">
        <f>Nevezés!W29</f>
        <v>0</v>
      </c>
      <c r="C30" s="275">
        <f>Nevezés!X29</f>
        <v>0</v>
      </c>
      <c r="D30" s="223">
        <f>PK_É!D30</f>
        <v>0</v>
      </c>
      <c r="E30" s="224">
        <f t="shared" si="0"/>
        <v>0</v>
      </c>
      <c r="F30" s="225">
        <f t="shared" si="1"/>
        <v>0</v>
      </c>
      <c r="G30" s="226">
        <f>PK_É!E30</f>
        <v>0</v>
      </c>
      <c r="H30" s="227">
        <f t="shared" si="2"/>
        <v>0</v>
      </c>
      <c r="I30" s="228">
        <f t="shared" si="3"/>
        <v>0</v>
      </c>
      <c r="J30" s="309">
        <f>Nevezés!AA29</f>
        <v>0</v>
      </c>
      <c r="K30" s="120"/>
      <c r="L30" s="121"/>
      <c r="M30" s="122"/>
      <c r="N30" s="124"/>
      <c r="O30" s="119"/>
      <c r="P30" s="120"/>
      <c r="Q30" s="122"/>
      <c r="R30" s="124"/>
      <c r="S30" s="119"/>
      <c r="T30" s="120"/>
      <c r="U30" s="122"/>
      <c r="V30" s="124"/>
      <c r="W30" s="119"/>
      <c r="X30" s="120"/>
      <c r="Y30" s="123"/>
      <c r="Z30" s="81">
        <f t="shared" si="4"/>
        <v>0</v>
      </c>
      <c r="AA30" s="112">
        <f t="shared" si="5"/>
        <v>0</v>
      </c>
      <c r="AB30" s="82">
        <f>L30*'Alap adatok'!$F$7</f>
        <v>0</v>
      </c>
      <c r="AC30" s="128">
        <f t="shared" si="6"/>
        <v>0</v>
      </c>
      <c r="AD30" s="128">
        <f t="shared" si="7"/>
        <v>0</v>
      </c>
      <c r="AE30" s="83">
        <f>(AC30*60+AD30)*'Alap adatok'!$F$8</f>
        <v>0</v>
      </c>
      <c r="AF30" s="84">
        <f t="shared" si="8"/>
        <v>0</v>
      </c>
      <c r="AG30" s="84">
        <f t="shared" si="9"/>
        <v>0</v>
      </c>
      <c r="AH30" s="229">
        <f>'Alap adatok'!$F$13</f>
        <v>0.1875</v>
      </c>
      <c r="AI30" s="88" t="s">
        <v>250</v>
      </c>
    </row>
    <row r="31" spans="1:35" ht="15">
      <c r="A31" s="275">
        <f>Nevezés!Y30</f>
        <v>0</v>
      </c>
      <c r="B31" s="275">
        <f>Nevezés!W30</f>
        <v>0</v>
      </c>
      <c r="C31" s="275">
        <f>Nevezés!X30</f>
        <v>0</v>
      </c>
      <c r="D31" s="223">
        <f>PK_É!D31</f>
        <v>0</v>
      </c>
      <c r="E31" s="224">
        <f t="shared" si="0"/>
        <v>0</v>
      </c>
      <c r="F31" s="225">
        <f t="shared" si="1"/>
        <v>0</v>
      </c>
      <c r="G31" s="226">
        <f>PK_É!E31</f>
        <v>0</v>
      </c>
      <c r="H31" s="227">
        <f t="shared" si="2"/>
        <v>0</v>
      </c>
      <c r="I31" s="228">
        <f t="shared" si="3"/>
        <v>0</v>
      </c>
      <c r="J31" s="309">
        <f>Nevezés!AA30</f>
        <v>0</v>
      </c>
      <c r="K31" s="134"/>
      <c r="L31" s="135"/>
      <c r="M31" s="136"/>
      <c r="N31" s="137"/>
      <c r="O31" s="133"/>
      <c r="P31" s="134"/>
      <c r="Q31" s="136"/>
      <c r="R31" s="137"/>
      <c r="S31" s="133"/>
      <c r="T31" s="134"/>
      <c r="U31" s="136"/>
      <c r="V31" s="137"/>
      <c r="W31" s="133"/>
      <c r="X31" s="134"/>
      <c r="Y31" s="138"/>
      <c r="Z31" s="81">
        <f t="shared" si="4"/>
        <v>0</v>
      </c>
      <c r="AA31" s="112">
        <f t="shared" si="5"/>
        <v>0</v>
      </c>
      <c r="AB31" s="82">
        <f>L31*'Alap adatok'!$F$7</f>
        <v>0</v>
      </c>
      <c r="AC31" s="128">
        <f t="shared" si="6"/>
        <v>0</v>
      </c>
      <c r="AD31" s="128">
        <f t="shared" si="7"/>
        <v>0</v>
      </c>
      <c r="AE31" s="83">
        <f>(AC31*60+AD31)*'Alap adatok'!$F$8</f>
        <v>0</v>
      </c>
      <c r="AF31" s="84">
        <f t="shared" si="8"/>
        <v>0</v>
      </c>
      <c r="AG31" s="84">
        <f t="shared" si="9"/>
        <v>0</v>
      </c>
      <c r="AH31" s="229">
        <f>'Alap adatok'!$F$13</f>
        <v>0.1875</v>
      </c>
      <c r="AI31" s="88" t="s">
        <v>250</v>
      </c>
    </row>
    <row r="32" spans="1:35" ht="15">
      <c r="A32" s="275">
        <f>Nevezés!Y31</f>
        <v>0</v>
      </c>
      <c r="B32" s="275">
        <f>Nevezés!W31</f>
        <v>0</v>
      </c>
      <c r="C32" s="275">
        <f>Nevezés!X31</f>
        <v>0</v>
      </c>
      <c r="D32" s="223">
        <f>PK_É!D32</f>
        <v>0</v>
      </c>
      <c r="E32" s="224">
        <f t="shared" si="0"/>
        <v>0</v>
      </c>
      <c r="F32" s="225">
        <f t="shared" si="1"/>
        <v>0</v>
      </c>
      <c r="G32" s="226">
        <f>PK_É!E32</f>
        <v>0</v>
      </c>
      <c r="H32" s="227">
        <f t="shared" si="2"/>
        <v>0</v>
      </c>
      <c r="I32" s="228">
        <f t="shared" si="3"/>
        <v>0</v>
      </c>
      <c r="J32" s="309">
        <f>Nevezés!AA31</f>
        <v>0</v>
      </c>
      <c r="K32" s="120"/>
      <c r="L32" s="121"/>
      <c r="M32" s="122"/>
      <c r="N32" s="124"/>
      <c r="O32" s="119"/>
      <c r="P32" s="120"/>
      <c r="Q32" s="122"/>
      <c r="R32" s="124"/>
      <c r="S32" s="119"/>
      <c r="T32" s="120"/>
      <c r="U32" s="122"/>
      <c r="V32" s="124"/>
      <c r="W32" s="119"/>
      <c r="X32" s="120"/>
      <c r="Y32" s="123"/>
      <c r="Z32" s="81">
        <f t="shared" si="4"/>
        <v>0</v>
      </c>
      <c r="AA32" s="112">
        <f t="shared" si="5"/>
        <v>0</v>
      </c>
      <c r="AB32" s="82">
        <f>L32*'Alap adatok'!$F$7</f>
        <v>0</v>
      </c>
      <c r="AC32" s="128">
        <f t="shared" si="6"/>
        <v>0</v>
      </c>
      <c r="AD32" s="128">
        <f t="shared" si="7"/>
        <v>0</v>
      </c>
      <c r="AE32" s="83">
        <f>(AC32*60+AD32)*'Alap adatok'!$F$8</f>
        <v>0</v>
      </c>
      <c r="AF32" s="84">
        <f t="shared" si="8"/>
        <v>0</v>
      </c>
      <c r="AG32" s="84">
        <f t="shared" si="9"/>
        <v>0</v>
      </c>
      <c r="AH32" s="229">
        <f>'Alap adatok'!$F$13</f>
        <v>0.1875</v>
      </c>
      <c r="AI32" s="88" t="s">
        <v>250</v>
      </c>
    </row>
    <row r="33" spans="1:35" ht="15">
      <c r="A33" s="275">
        <f>Nevezés!Y32</f>
        <v>0</v>
      </c>
      <c r="B33" s="275">
        <f>Nevezés!W32</f>
        <v>0</v>
      </c>
      <c r="C33" s="275">
        <f>Nevezés!X32</f>
        <v>0</v>
      </c>
      <c r="D33" s="223">
        <f>PK_É!D33</f>
        <v>0</v>
      </c>
      <c r="E33" s="224">
        <f t="shared" si="0"/>
        <v>0</v>
      </c>
      <c r="F33" s="225">
        <f t="shared" si="1"/>
        <v>0</v>
      </c>
      <c r="G33" s="226">
        <f>PK_É!E33</f>
        <v>0</v>
      </c>
      <c r="H33" s="227">
        <f t="shared" si="2"/>
        <v>0</v>
      </c>
      <c r="I33" s="228">
        <f t="shared" si="3"/>
        <v>0</v>
      </c>
      <c r="J33" s="309">
        <f>Nevezés!AA32</f>
        <v>0</v>
      </c>
      <c r="K33" s="134"/>
      <c r="L33" s="135"/>
      <c r="M33" s="136"/>
      <c r="N33" s="137"/>
      <c r="O33" s="133"/>
      <c r="P33" s="134"/>
      <c r="Q33" s="136"/>
      <c r="R33" s="137"/>
      <c r="S33" s="133"/>
      <c r="T33" s="134"/>
      <c r="U33" s="136"/>
      <c r="V33" s="137"/>
      <c r="W33" s="133"/>
      <c r="X33" s="134"/>
      <c r="Y33" s="138"/>
      <c r="Z33" s="81">
        <f t="shared" si="4"/>
        <v>0</v>
      </c>
      <c r="AA33" s="112">
        <f t="shared" si="5"/>
        <v>0</v>
      </c>
      <c r="AB33" s="82">
        <f>L33*'Alap adatok'!$F$7</f>
        <v>0</v>
      </c>
      <c r="AC33" s="128">
        <f t="shared" si="6"/>
        <v>0</v>
      </c>
      <c r="AD33" s="128">
        <f t="shared" si="7"/>
        <v>0</v>
      </c>
      <c r="AE33" s="83">
        <f>(AC33*60+AD33)*'Alap adatok'!$F$8</f>
        <v>0</v>
      </c>
      <c r="AF33" s="84">
        <f t="shared" si="8"/>
        <v>0</v>
      </c>
      <c r="AG33" s="84">
        <f t="shared" si="9"/>
        <v>0</v>
      </c>
      <c r="AH33" s="229">
        <f>'Alap adatok'!$F$13</f>
        <v>0.1875</v>
      </c>
      <c r="AI33" s="88" t="s">
        <v>250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AH1:AH2"/>
    <mergeCell ref="B2:C2"/>
    <mergeCell ref="M2:P2"/>
    <mergeCell ref="Q2:T2"/>
    <mergeCell ref="U2:X2"/>
    <mergeCell ref="AB1:AB2"/>
    <mergeCell ref="AE1:AE2"/>
    <mergeCell ref="AF1:AF2"/>
    <mergeCell ref="AG1:AG2"/>
    <mergeCell ref="Q1:T1"/>
    <mergeCell ref="U1:X1"/>
    <mergeCell ref="Z1:Z2"/>
    <mergeCell ref="AA1:AA3"/>
    <mergeCell ref="G1:G2"/>
    <mergeCell ref="H1:H2"/>
    <mergeCell ref="I1:I2"/>
    <mergeCell ref="M1:P1"/>
    <mergeCell ref="A1:A3"/>
    <mergeCell ref="D1:D2"/>
    <mergeCell ref="E1:E2"/>
    <mergeCell ref="F1:F2"/>
  </mergeCells>
  <printOptions/>
  <pageMargins left="0.75" right="0.75" top="1" bottom="1" header="0.5" footer="0.5"/>
  <pageSetup orientation="portrait" paperSize="9"/>
  <ignoredErrors>
    <ignoredError sqref="J4:J3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B1">
      <pane xSplit="2" topLeftCell="D2" activePane="topRight" state="frozen"/>
      <selection pane="topLeft" activeCell="B1" sqref="B1"/>
      <selection pane="topRight" activeCell="P5" sqref="P5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20" width="9.140625" style="88" customWidth="1"/>
    <col min="21" max="21" width="9.28125" style="129" hidden="1" customWidth="1"/>
    <col min="22" max="22" width="0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314</v>
      </c>
      <c r="Z1" s="440" t="s">
        <v>6</v>
      </c>
    </row>
    <row r="2" spans="1:26" s="87" customFormat="1" ht="36" customHeight="1">
      <c r="A2" s="446"/>
      <c r="B2" s="448" t="s">
        <v>306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">
      <c r="A4" s="276">
        <f>Nevezés!AF3</f>
        <v>52</v>
      </c>
      <c r="B4" s="276" t="str">
        <f>Nevezés!AD3</f>
        <v>RIZMAYER LÁSZLÓ</v>
      </c>
      <c r="C4" s="276" t="str">
        <f>Nevezés!AE3</f>
        <v>BOKROS ISTVÁN</v>
      </c>
      <c r="D4" s="110">
        <f aca="true" t="shared" si="0" ref="D4:D33">W4+X4+Y4+T4</f>
        <v>200</v>
      </c>
      <c r="E4" s="111">
        <f>J4+N4</f>
        <v>0.009247685185185185</v>
      </c>
      <c r="F4" s="214">
        <f>Nevezés!AG3</f>
        <v>0.9416666666666668</v>
      </c>
      <c r="G4" s="120">
        <v>1.159722222222222</v>
      </c>
      <c r="H4" s="121">
        <v>0</v>
      </c>
      <c r="I4" s="122">
        <v>0</v>
      </c>
      <c r="J4" s="124">
        <v>0.004050925925925926</v>
      </c>
      <c r="K4" s="119">
        <v>0.9791666666666666</v>
      </c>
      <c r="L4" s="120">
        <v>1.0534722222222224</v>
      </c>
      <c r="M4" s="122">
        <v>200</v>
      </c>
      <c r="N4" s="124">
        <v>0.0051967592592592595</v>
      </c>
      <c r="O4" s="119">
        <v>1.0618055555555557</v>
      </c>
      <c r="P4" s="120">
        <v>1.1375</v>
      </c>
      <c r="Q4" s="123"/>
      <c r="R4" s="81">
        <f>IF(G4-F4-S4-Z4&gt;0,G4-F4-Z4-S4,0)</f>
        <v>0</v>
      </c>
      <c r="S4" s="112">
        <f>P4-O4+L4-K4</f>
        <v>0.15000000000000002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200</v>
      </c>
      <c r="Y4" s="84">
        <f>Q4</f>
        <v>0</v>
      </c>
      <c r="Z4" s="78">
        <f>'Alap adatok'!$F$12</f>
        <v>0.125</v>
      </c>
      <c r="AA4" s="88" t="s">
        <v>251</v>
      </c>
    </row>
    <row r="5" spans="1:27" ht="15">
      <c r="A5" s="276">
        <f>Nevezés!AF4</f>
        <v>47</v>
      </c>
      <c r="B5" s="276" t="str">
        <f>Nevezés!AD4</f>
        <v>PÁLFY ZOLTÁN</v>
      </c>
      <c r="C5" s="276" t="str">
        <f>Nevezés!AE4</f>
        <v>PÁLFY PÉTER</v>
      </c>
      <c r="D5" s="110">
        <f t="shared" si="0"/>
        <v>0</v>
      </c>
      <c r="E5" s="111">
        <f aca="true" t="shared" si="1" ref="E5:E33">J5+N5</f>
        <v>0.004606481481481481</v>
      </c>
      <c r="F5" s="214">
        <f>Nevezés!AG4</f>
        <v>0.9381944444444444</v>
      </c>
      <c r="G5" s="134">
        <v>1.1472222222222224</v>
      </c>
      <c r="H5" s="135">
        <v>0</v>
      </c>
      <c r="I5" s="136">
        <v>0</v>
      </c>
      <c r="J5" s="137">
        <v>0.001967592592592593</v>
      </c>
      <c r="K5" s="133">
        <v>0.967361111111111</v>
      </c>
      <c r="L5" s="134">
        <v>1.0520833333333333</v>
      </c>
      <c r="M5" s="136">
        <v>0</v>
      </c>
      <c r="N5" s="137">
        <v>0.0026388888888888885</v>
      </c>
      <c r="O5" s="133">
        <v>1.0604166666666666</v>
      </c>
      <c r="P5" s="134">
        <v>1.121527777777778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0.1458333333333336</v>
      </c>
      <c r="T5" s="82">
        <f>H5*'Alap adatok'!$F$7</f>
        <v>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0</v>
      </c>
      <c r="Y5" s="84">
        <f aca="true" t="shared" si="7" ref="Y5:Y33">Q5</f>
        <v>0</v>
      </c>
      <c r="Z5" s="78">
        <f>'Alap adatok'!$F$12</f>
        <v>0.125</v>
      </c>
      <c r="AA5" s="88" t="s">
        <v>251</v>
      </c>
    </row>
    <row r="6" spans="1:27" ht="15">
      <c r="A6" s="276">
        <f>Nevezés!AF5</f>
        <v>45</v>
      </c>
      <c r="B6" s="276" t="str">
        <f>Nevezés!AD5</f>
        <v>POLECSÁK ANDRÁS</v>
      </c>
      <c r="C6" s="276" t="str">
        <f>Nevezés!AE5</f>
        <v>SZŰCS MÁRTON</v>
      </c>
      <c r="D6" s="110">
        <f t="shared" si="0"/>
        <v>1100</v>
      </c>
      <c r="E6" s="111">
        <f t="shared" si="1"/>
        <v>0.0033912037037037036</v>
      </c>
      <c r="F6" s="214">
        <f>Nevezés!AG5</f>
        <v>0.9375</v>
      </c>
      <c r="G6" s="120">
        <v>1.1020833333333333</v>
      </c>
      <c r="H6" s="121">
        <v>1</v>
      </c>
      <c r="I6" s="122">
        <v>0</v>
      </c>
      <c r="J6" s="124">
        <v>0.0033912037037037036</v>
      </c>
      <c r="K6" s="119">
        <v>0.9666666666666667</v>
      </c>
      <c r="L6" s="120">
        <v>1.0416666666666667</v>
      </c>
      <c r="M6" s="122">
        <v>1000</v>
      </c>
      <c r="N6" s="124">
        <v>0</v>
      </c>
      <c r="O6" s="119">
        <v>1.0159722222222223</v>
      </c>
      <c r="P6" s="120">
        <v>1.0375</v>
      </c>
      <c r="Q6" s="123"/>
      <c r="R6" s="81">
        <f t="shared" si="2"/>
        <v>0</v>
      </c>
      <c r="S6" s="112">
        <f t="shared" si="3"/>
        <v>0.09652777777777788</v>
      </c>
      <c r="T6" s="82">
        <f>H6*'Alap adatok'!$F$7</f>
        <v>100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1000</v>
      </c>
      <c r="Y6" s="84">
        <f t="shared" si="7"/>
        <v>0</v>
      </c>
      <c r="Z6" s="78">
        <f>'Alap adatok'!$F$12</f>
        <v>0.125</v>
      </c>
      <c r="AA6" s="88" t="s">
        <v>251</v>
      </c>
    </row>
    <row r="7" spans="1:27" ht="15">
      <c r="A7" s="276">
        <f>Nevezés!AF6</f>
        <v>35</v>
      </c>
      <c r="B7" s="276" t="str">
        <f>Nevezés!AD6</f>
        <v>PETHES ANDRÁS </v>
      </c>
      <c r="C7" s="276" t="str">
        <f>Nevezés!AE6</f>
        <v>TAKÁCS JÓZSEF</v>
      </c>
      <c r="D7" s="110">
        <f t="shared" si="0"/>
        <v>0</v>
      </c>
      <c r="E7" s="111">
        <f t="shared" si="1"/>
        <v>0.007094907407407407</v>
      </c>
      <c r="F7" s="214">
        <f>Nevezés!AG6</f>
        <v>0.9305555555555555</v>
      </c>
      <c r="G7" s="134">
        <v>1.1006944444444444</v>
      </c>
      <c r="H7" s="135">
        <v>0</v>
      </c>
      <c r="I7" s="136">
        <v>0</v>
      </c>
      <c r="J7" s="137">
        <v>0.0034953703703703705</v>
      </c>
      <c r="K7" s="133">
        <v>0.9597222222222223</v>
      </c>
      <c r="L7" s="134">
        <v>1.0138888888888888</v>
      </c>
      <c r="M7" s="136">
        <v>0</v>
      </c>
      <c r="N7" s="137">
        <v>0.003599537037037037</v>
      </c>
      <c r="O7" s="133">
        <v>1.0215277777777778</v>
      </c>
      <c r="P7" s="134">
        <v>1.0833333333333333</v>
      </c>
      <c r="Q7" s="138"/>
      <c r="R7" s="81">
        <f t="shared" si="2"/>
        <v>0</v>
      </c>
      <c r="S7" s="112">
        <f t="shared" si="3"/>
        <v>0.11597222222222203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0</v>
      </c>
      <c r="Y7" s="84">
        <f t="shared" si="7"/>
        <v>0</v>
      </c>
      <c r="Z7" s="78">
        <f>'Alap adatok'!$F$12</f>
        <v>0.125</v>
      </c>
      <c r="AA7" s="88" t="s">
        <v>251</v>
      </c>
    </row>
    <row r="8" spans="1:27" ht="15">
      <c r="A8" s="276">
        <f>Nevezés!AF7</f>
        <v>50</v>
      </c>
      <c r="B8" s="276" t="str">
        <f>Nevezés!AD7</f>
        <v>PAPP LÁSZLÓ</v>
      </c>
      <c r="C8" s="276" t="str">
        <f>Nevezés!AE7</f>
        <v>PAPP LÁSZLÓ</v>
      </c>
      <c r="D8" s="110">
        <f t="shared" si="0"/>
        <v>200</v>
      </c>
      <c r="E8" s="111">
        <f t="shared" si="1"/>
        <v>0.007407407407407407</v>
      </c>
      <c r="F8" s="214">
        <f>Nevezés!AG7</f>
        <v>0.9402777777777778</v>
      </c>
      <c r="G8" s="120">
        <v>1.1493055555555556</v>
      </c>
      <c r="H8" s="121">
        <v>0</v>
      </c>
      <c r="I8" s="122">
        <v>0</v>
      </c>
      <c r="J8" s="124">
        <v>0.0017824074074074072</v>
      </c>
      <c r="K8" s="119">
        <v>0.9729166666666668</v>
      </c>
      <c r="L8" s="120">
        <v>1.0520833333333333</v>
      </c>
      <c r="M8" s="122">
        <v>200</v>
      </c>
      <c r="N8" s="124">
        <v>0.005625</v>
      </c>
      <c r="O8" s="119">
        <v>1.0611111111111111</v>
      </c>
      <c r="P8" s="120">
        <v>1.1291666666666667</v>
      </c>
      <c r="Q8" s="123"/>
      <c r="R8" s="81">
        <f t="shared" si="2"/>
        <v>0</v>
      </c>
      <c r="S8" s="112">
        <f t="shared" si="3"/>
        <v>0.14722222222222203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200</v>
      </c>
      <c r="Y8" s="84">
        <f t="shared" si="7"/>
        <v>0</v>
      </c>
      <c r="Z8" s="78">
        <f>'Alap adatok'!$F$12</f>
        <v>0.125</v>
      </c>
      <c r="AA8" s="88" t="s">
        <v>251</v>
      </c>
    </row>
    <row r="9" spans="1:27" ht="15">
      <c r="A9" s="276">
        <f>Nevezés!AF8</f>
        <v>15</v>
      </c>
      <c r="B9" s="276" t="str">
        <f>Nevezés!AD8</f>
        <v>RITTER JÁNOS</v>
      </c>
      <c r="C9" s="276" t="str">
        <f>Nevezés!AE8</f>
        <v>RITTER ATTILA</v>
      </c>
      <c r="D9" s="110">
        <f t="shared" si="0"/>
        <v>0</v>
      </c>
      <c r="E9" s="111">
        <f t="shared" si="1"/>
        <v>0.003634259259259259</v>
      </c>
      <c r="F9" s="214">
        <f>Nevezés!AG8</f>
        <v>0.9173611111111111</v>
      </c>
      <c r="G9" s="134">
        <v>1.0625</v>
      </c>
      <c r="H9" s="135">
        <v>0</v>
      </c>
      <c r="I9" s="136">
        <v>0</v>
      </c>
      <c r="J9" s="137">
        <v>0.001365740740740741</v>
      </c>
      <c r="K9" s="133">
        <v>0.9444444444444445</v>
      </c>
      <c r="L9" s="134">
        <v>0.9861111111111112</v>
      </c>
      <c r="M9" s="136">
        <v>0</v>
      </c>
      <c r="N9" s="137">
        <v>0.0022685185185185182</v>
      </c>
      <c r="O9" s="133">
        <v>1.0048611111111112</v>
      </c>
      <c r="P9" s="134">
        <v>1.034722222222222</v>
      </c>
      <c r="Q9" s="138"/>
      <c r="R9" s="81">
        <f t="shared" si="2"/>
        <v>0</v>
      </c>
      <c r="S9" s="112">
        <f t="shared" si="3"/>
        <v>0.07152777777777752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0</v>
      </c>
      <c r="Y9" s="84">
        <f t="shared" si="7"/>
        <v>0</v>
      </c>
      <c r="Z9" s="78">
        <f>'Alap adatok'!$F$12</f>
        <v>0.125</v>
      </c>
      <c r="AA9" s="88" t="s">
        <v>251</v>
      </c>
    </row>
    <row r="10" spans="1:27" ht="15">
      <c r="A10" s="276">
        <f>Nevezés!AF9</f>
        <v>22</v>
      </c>
      <c r="B10" s="276" t="str">
        <f>Nevezés!AD9</f>
        <v>EKE BÁLINT</v>
      </c>
      <c r="C10" s="276" t="str">
        <f>Nevezés!AE9</f>
        <v>MISKEI ZOLTÁN</v>
      </c>
      <c r="D10" s="110">
        <f t="shared" si="0"/>
        <v>0</v>
      </c>
      <c r="E10" s="111">
        <f t="shared" si="1"/>
        <v>0.007164351851851852</v>
      </c>
      <c r="F10" s="214">
        <f>Nevezés!AG9</f>
        <v>0.9215277777777778</v>
      </c>
      <c r="G10" s="120">
        <v>1.1076388888888888</v>
      </c>
      <c r="H10" s="121">
        <v>0</v>
      </c>
      <c r="I10" s="122">
        <v>0</v>
      </c>
      <c r="J10" s="124">
        <v>0.0019328703703703704</v>
      </c>
      <c r="K10" s="119">
        <v>0.9583333333333334</v>
      </c>
      <c r="L10" s="120">
        <v>1.011111111111111</v>
      </c>
      <c r="M10" s="122">
        <v>0</v>
      </c>
      <c r="N10" s="124">
        <v>0.005231481481481482</v>
      </c>
      <c r="O10" s="119">
        <v>1.0208333333333333</v>
      </c>
      <c r="P10" s="120">
        <v>1.0777777777777777</v>
      </c>
      <c r="Q10" s="123"/>
      <c r="R10" s="81">
        <f t="shared" si="2"/>
        <v>0</v>
      </c>
      <c r="S10" s="112">
        <f t="shared" si="3"/>
        <v>0.10972222222222217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0</v>
      </c>
      <c r="Y10" s="84">
        <f t="shared" si="7"/>
        <v>0</v>
      </c>
      <c r="Z10" s="78">
        <f>'Alap adatok'!$F$12</f>
        <v>0.125</v>
      </c>
      <c r="AA10" s="88" t="s">
        <v>251</v>
      </c>
    </row>
    <row r="11" spans="1:27" ht="15">
      <c r="A11" s="276">
        <f>Nevezés!AF10</f>
        <v>29</v>
      </c>
      <c r="B11" s="276" t="str">
        <f>Nevezés!AD10</f>
        <v>JÉLÓ GÁBOR</v>
      </c>
      <c r="C11" s="276" t="str">
        <f>Nevezés!AE10</f>
        <v>VIDA-SZABA GÉZU</v>
      </c>
      <c r="D11" s="110">
        <f t="shared" si="0"/>
        <v>200</v>
      </c>
      <c r="E11" s="111">
        <f t="shared" si="1"/>
        <v>0.004456018518518519</v>
      </c>
      <c r="F11" s="214">
        <f>Nevezés!AG10</f>
        <v>0.9270833333333334</v>
      </c>
      <c r="G11" s="134">
        <v>1.1416666666666666</v>
      </c>
      <c r="H11" s="135">
        <v>0</v>
      </c>
      <c r="I11" s="136">
        <v>200</v>
      </c>
      <c r="J11" s="137">
        <v>0.0019560185185185184</v>
      </c>
      <c r="K11" s="133">
        <v>0.9611111111111111</v>
      </c>
      <c r="L11" s="134">
        <v>1.0222222222222224</v>
      </c>
      <c r="M11" s="136">
        <v>0</v>
      </c>
      <c r="N11" s="137">
        <v>0.0025</v>
      </c>
      <c r="O11" s="133">
        <v>1.0319444444444443</v>
      </c>
      <c r="P11" s="134">
        <v>1.0951388888888889</v>
      </c>
      <c r="Q11" s="138"/>
      <c r="R11" s="81">
        <f t="shared" si="2"/>
        <v>0</v>
      </c>
      <c r="S11" s="112">
        <f t="shared" si="3"/>
        <v>0.12430555555555578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200</v>
      </c>
      <c r="Y11" s="84">
        <f t="shared" si="7"/>
        <v>0</v>
      </c>
      <c r="Z11" s="78">
        <f>'Alap adatok'!$F$12</f>
        <v>0.125</v>
      </c>
      <c r="AA11" s="88" t="s">
        <v>251</v>
      </c>
    </row>
    <row r="12" spans="1:27" ht="15">
      <c r="A12" s="276">
        <f>Nevezés!AF11</f>
        <v>13</v>
      </c>
      <c r="B12" s="276" t="str">
        <f>Nevezés!AD11</f>
        <v>TÓTH TAMÁS</v>
      </c>
      <c r="C12" s="276" t="str">
        <f>Nevezés!AE11</f>
        <v>TÓTH NÓRA</v>
      </c>
      <c r="D12" s="110">
        <f t="shared" si="0"/>
        <v>400</v>
      </c>
      <c r="E12" s="111">
        <f t="shared" si="1"/>
        <v>0.0061342592592592594</v>
      </c>
      <c r="F12" s="214">
        <f>Nevezés!AG11</f>
        <v>0.9159722222222223</v>
      </c>
      <c r="G12" s="120">
        <v>1.0479166666666666</v>
      </c>
      <c r="H12" s="121">
        <v>0</v>
      </c>
      <c r="I12" s="122">
        <v>200</v>
      </c>
      <c r="J12" s="124">
        <v>0.0029861111111111113</v>
      </c>
      <c r="K12" s="119">
        <v>0.9409722222222222</v>
      </c>
      <c r="L12" s="120">
        <v>0.9569444444444444</v>
      </c>
      <c r="M12" s="122">
        <v>200</v>
      </c>
      <c r="N12" s="124">
        <v>0.003148148148148148</v>
      </c>
      <c r="O12" s="119">
        <v>0.9895833333333334</v>
      </c>
      <c r="P12" s="120">
        <v>1.025</v>
      </c>
      <c r="Q12" s="123"/>
      <c r="R12" s="81">
        <f t="shared" si="2"/>
        <v>0</v>
      </c>
      <c r="S12" s="112">
        <f t="shared" si="3"/>
        <v>0.051388888888888706</v>
      </c>
      <c r="T12" s="82">
        <f>H12*'Alap adatok'!$F$7</f>
        <v>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400</v>
      </c>
      <c r="Y12" s="84">
        <f t="shared" si="7"/>
        <v>0</v>
      </c>
      <c r="Z12" s="78">
        <f>'Alap adatok'!$F$12</f>
        <v>0.125</v>
      </c>
      <c r="AA12" s="88" t="s">
        <v>251</v>
      </c>
    </row>
    <row r="13" spans="1:27" ht="15">
      <c r="A13" s="276">
        <f>Nevezés!AF12</f>
        <v>7</v>
      </c>
      <c r="B13" s="276" t="str">
        <f>Nevezés!AD12</f>
        <v>SZERB PÉTER</v>
      </c>
      <c r="C13" s="276" t="str">
        <f>Nevezés!AE12</f>
        <v>TARCSAI SÁNDOR </v>
      </c>
      <c r="D13" s="110">
        <f t="shared" si="0"/>
        <v>400</v>
      </c>
      <c r="E13" s="111">
        <f t="shared" si="1"/>
        <v>0.006122685185185186</v>
      </c>
      <c r="F13" s="214">
        <f>Nevezés!AG12</f>
        <v>0.9111111111111111</v>
      </c>
      <c r="G13" s="134">
        <v>1.0333333333333334</v>
      </c>
      <c r="H13" s="135">
        <v>0</v>
      </c>
      <c r="I13" s="136">
        <v>200</v>
      </c>
      <c r="J13" s="137">
        <v>0.002337962962962963</v>
      </c>
      <c r="K13" s="133">
        <v>0.9409722222222222</v>
      </c>
      <c r="L13" s="134">
        <v>0.9736111111111111</v>
      </c>
      <c r="M13" s="136">
        <v>200</v>
      </c>
      <c r="N13" s="137">
        <v>0.0037847222222222223</v>
      </c>
      <c r="O13" s="133">
        <v>0.9902777777777777</v>
      </c>
      <c r="P13" s="134">
        <v>1.027777777777778</v>
      </c>
      <c r="Q13" s="138"/>
      <c r="R13" s="81">
        <f t="shared" si="2"/>
        <v>0</v>
      </c>
      <c r="S13" s="112">
        <f t="shared" si="3"/>
        <v>0.07013888888888908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400</v>
      </c>
      <c r="Y13" s="84">
        <f t="shared" si="7"/>
        <v>0</v>
      </c>
      <c r="Z13" s="78">
        <f>'Alap adatok'!$F$12</f>
        <v>0.125</v>
      </c>
      <c r="AA13" s="88" t="s">
        <v>251</v>
      </c>
    </row>
    <row r="14" spans="1:27" ht="15">
      <c r="A14" s="276">
        <f>Nevezés!AF13</f>
        <v>4</v>
      </c>
      <c r="B14" s="276" t="str">
        <f>Nevezés!AD13</f>
        <v>ROMÁN BARBARA</v>
      </c>
      <c r="C14" s="276" t="str">
        <f>Nevezés!AE13</f>
        <v>VARGA ANDREA (BAGOOLY)</v>
      </c>
      <c r="D14" s="110">
        <f t="shared" si="0"/>
        <v>500</v>
      </c>
      <c r="E14" s="111">
        <f t="shared" si="1"/>
        <v>0.006087962962962963</v>
      </c>
      <c r="F14" s="214">
        <f>Nevezés!AG13</f>
        <v>0.9090277777777778</v>
      </c>
      <c r="G14" s="120">
        <v>1.0666666666666667</v>
      </c>
      <c r="H14" s="121">
        <v>0</v>
      </c>
      <c r="I14" s="122">
        <v>200</v>
      </c>
      <c r="J14" s="124">
        <v>0.0030671296296296297</v>
      </c>
      <c r="K14" s="119">
        <v>0.9444444444444445</v>
      </c>
      <c r="L14" s="120">
        <v>0.9930555555555555</v>
      </c>
      <c r="M14" s="122">
        <v>300</v>
      </c>
      <c r="N14" s="124">
        <v>0.0030208333333333333</v>
      </c>
      <c r="O14" s="119">
        <v>1.0083333333333333</v>
      </c>
      <c r="P14" s="120">
        <v>1.0368055555555555</v>
      </c>
      <c r="Q14" s="123"/>
      <c r="R14" s="81">
        <f t="shared" si="2"/>
        <v>0</v>
      </c>
      <c r="S14" s="112">
        <f t="shared" si="3"/>
        <v>0.07708333333333306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500</v>
      </c>
      <c r="Y14" s="84">
        <f t="shared" si="7"/>
        <v>0</v>
      </c>
      <c r="Z14" s="78">
        <f>'Alap adatok'!$F$12</f>
        <v>0.125</v>
      </c>
      <c r="AA14" s="88" t="s">
        <v>251</v>
      </c>
    </row>
    <row r="15" spans="1:27" ht="15">
      <c r="A15" s="276">
        <f>Nevezés!AF14</f>
        <v>28</v>
      </c>
      <c r="B15" s="276" t="str">
        <f>Nevezés!AD14</f>
        <v>KIS FERENC</v>
      </c>
      <c r="C15" s="276" t="str">
        <f>Nevezés!AE14</f>
        <v>RÁCZ DONÁT</v>
      </c>
      <c r="D15" s="110">
        <f t="shared" si="0"/>
        <v>0</v>
      </c>
      <c r="E15" s="111">
        <f t="shared" si="1"/>
        <v>0.006504629629629629</v>
      </c>
      <c r="F15" s="214">
        <f>Nevezés!AG14</f>
        <v>0.9263888888888889</v>
      </c>
      <c r="G15" s="134">
        <v>1.1416666666666666</v>
      </c>
      <c r="H15" s="135">
        <v>0</v>
      </c>
      <c r="I15" s="136">
        <v>0</v>
      </c>
      <c r="J15" s="137">
        <v>0.002546296296296296</v>
      </c>
      <c r="K15" s="133">
        <v>0.9604166666666667</v>
      </c>
      <c r="L15" s="134">
        <v>1.0173611111111112</v>
      </c>
      <c r="M15" s="136">
        <v>0</v>
      </c>
      <c r="N15" s="137">
        <v>0.003958333333333334</v>
      </c>
      <c r="O15" s="133">
        <v>1.0375</v>
      </c>
      <c r="P15" s="134">
        <v>1.1111111111111112</v>
      </c>
      <c r="Q15" s="138"/>
      <c r="R15" s="81">
        <f t="shared" si="2"/>
        <v>0</v>
      </c>
      <c r="S15" s="112">
        <f t="shared" si="3"/>
        <v>0.13055555555555554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adatok'!$F$12</f>
        <v>0.125</v>
      </c>
      <c r="AA15" s="88" t="s">
        <v>251</v>
      </c>
    </row>
    <row r="16" spans="1:27" ht="15">
      <c r="A16" s="276">
        <f>Nevezés!AF15</f>
        <v>32</v>
      </c>
      <c r="B16" s="276" t="str">
        <f>Nevezés!AD15</f>
        <v>LÁZÁR KORNÉL</v>
      </c>
      <c r="C16" s="276" t="str">
        <f>Nevezés!AE15</f>
        <v>LÁZÁR KONRÁD</v>
      </c>
      <c r="D16" s="110">
        <f t="shared" si="0"/>
        <v>200</v>
      </c>
      <c r="E16" s="111">
        <f t="shared" si="1"/>
        <v>0.006203703703703704</v>
      </c>
      <c r="F16" s="214">
        <f>Nevezés!AG15</f>
        <v>0.9291666666666667</v>
      </c>
      <c r="G16" s="120">
        <v>1.082638888888889</v>
      </c>
      <c r="H16" s="121">
        <v>0</v>
      </c>
      <c r="I16" s="122">
        <v>0</v>
      </c>
      <c r="J16" s="124">
        <v>0.0023032407407407407</v>
      </c>
      <c r="K16" s="119">
        <v>0.9597222222222223</v>
      </c>
      <c r="L16" s="120">
        <v>1.007638888888889</v>
      </c>
      <c r="M16" s="122">
        <v>200</v>
      </c>
      <c r="N16" s="124">
        <v>0.003900462962962963</v>
      </c>
      <c r="O16" s="119">
        <v>1.0152777777777777</v>
      </c>
      <c r="P16" s="120">
        <v>1.0652777777777778</v>
      </c>
      <c r="Q16" s="123"/>
      <c r="R16" s="81">
        <f t="shared" si="2"/>
        <v>0</v>
      </c>
      <c r="S16" s="112">
        <f t="shared" si="3"/>
        <v>0.09791666666666676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200</v>
      </c>
      <c r="Y16" s="84">
        <f t="shared" si="7"/>
        <v>0</v>
      </c>
      <c r="Z16" s="78">
        <f>'Alap adatok'!$F$12</f>
        <v>0.125</v>
      </c>
      <c r="AA16" s="88" t="s">
        <v>251</v>
      </c>
    </row>
    <row r="17" spans="1:27" ht="15">
      <c r="A17" s="276">
        <f>Nevezés!AF16</f>
        <v>38</v>
      </c>
      <c r="B17" s="276" t="str">
        <f>Nevezés!AD16</f>
        <v>SZABÓ ZOLTÁN </v>
      </c>
      <c r="C17" s="276" t="str">
        <f>Nevezés!AE16</f>
        <v>SZABADI ISTVÁN</v>
      </c>
      <c r="D17" s="110">
        <f t="shared" si="0"/>
        <v>0</v>
      </c>
      <c r="E17" s="111">
        <f t="shared" si="1"/>
        <v>0.012708333333333334</v>
      </c>
      <c r="F17" s="214">
        <f>Nevezés!AG16</f>
        <v>0.9326388888888889</v>
      </c>
      <c r="G17" s="134">
        <v>1.1388888888888888</v>
      </c>
      <c r="H17" s="135">
        <v>0</v>
      </c>
      <c r="I17" s="136">
        <v>0</v>
      </c>
      <c r="J17" s="137">
        <v>0.006793981481481482</v>
      </c>
      <c r="K17" s="133">
        <v>0.9618055555555555</v>
      </c>
      <c r="L17" s="134">
        <v>1.0361111111111112</v>
      </c>
      <c r="M17" s="136">
        <v>0</v>
      </c>
      <c r="N17" s="137">
        <v>0.005914351851851852</v>
      </c>
      <c r="O17" s="133">
        <v>1.0506944444444444</v>
      </c>
      <c r="P17" s="134">
        <v>1.1097222222222223</v>
      </c>
      <c r="Q17" s="138"/>
      <c r="R17" s="81">
        <f t="shared" si="2"/>
        <v>0</v>
      </c>
      <c r="S17" s="112">
        <f t="shared" si="3"/>
        <v>0.13333333333333364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adatok'!$F$12</f>
        <v>0.125</v>
      </c>
      <c r="AA17" s="88" t="s">
        <v>251</v>
      </c>
    </row>
    <row r="18" spans="1:27" ht="15">
      <c r="A18" s="276">
        <f>Nevezés!AF17</f>
        <v>33</v>
      </c>
      <c r="B18" s="276" t="str">
        <f>Nevezés!AD17</f>
        <v>DOMONYI LÁSZLÓ</v>
      </c>
      <c r="C18" s="276" t="str">
        <f>Nevezés!AE17</f>
        <v>LEHÓCZKI ZSOLT</v>
      </c>
      <c r="D18" s="110">
        <f t="shared" si="0"/>
        <v>200</v>
      </c>
      <c r="E18" s="111">
        <f t="shared" si="1"/>
        <v>0.009664351851851851</v>
      </c>
      <c r="F18" s="214">
        <f>Nevezés!AG17</f>
        <v>0.9291666666666667</v>
      </c>
      <c r="G18" s="120">
        <v>1.0847222222222224</v>
      </c>
      <c r="H18" s="121">
        <v>0</v>
      </c>
      <c r="I18" s="122">
        <v>0</v>
      </c>
      <c r="J18" s="124">
        <v>0.0027199074074074074</v>
      </c>
      <c r="K18" s="119">
        <v>0.9583333333333334</v>
      </c>
      <c r="L18" s="120">
        <v>1.0013888888888889</v>
      </c>
      <c r="M18" s="122">
        <v>200</v>
      </c>
      <c r="N18" s="124">
        <v>0.006944444444444444</v>
      </c>
      <c r="O18" s="119">
        <v>1.003472222222222</v>
      </c>
      <c r="P18" s="120">
        <v>1.059027777777778</v>
      </c>
      <c r="Q18" s="123"/>
      <c r="R18" s="81">
        <f t="shared" si="2"/>
        <v>0</v>
      </c>
      <c r="S18" s="112">
        <f t="shared" si="3"/>
        <v>0.09861111111111132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200</v>
      </c>
      <c r="Y18" s="84">
        <f t="shared" si="7"/>
        <v>0</v>
      </c>
      <c r="Z18" s="78">
        <f>'Alap adatok'!$F$12</f>
        <v>0.125</v>
      </c>
      <c r="AA18" s="88" t="s">
        <v>251</v>
      </c>
    </row>
    <row r="19" spans="1:27" ht="15">
      <c r="A19" s="276">
        <f>Nevezés!AF18</f>
        <v>0</v>
      </c>
      <c r="B19" s="276">
        <f>Nevezés!AD18</f>
        <v>0</v>
      </c>
      <c r="C19" s="276">
        <f>Nevezés!AE18</f>
        <v>0</v>
      </c>
      <c r="D19" s="110">
        <f t="shared" si="0"/>
        <v>0</v>
      </c>
      <c r="E19" s="111">
        <f t="shared" si="1"/>
        <v>0</v>
      </c>
      <c r="F19" s="214">
        <f>Nevezés!AG18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adatok'!$F$12</f>
        <v>0.125</v>
      </c>
      <c r="AA19" s="88" t="s">
        <v>251</v>
      </c>
    </row>
    <row r="20" spans="1:27" ht="15">
      <c r="A20" s="276">
        <f>Nevezés!AF19</f>
        <v>0</v>
      </c>
      <c r="B20" s="276">
        <f>Nevezés!AD19</f>
        <v>0</v>
      </c>
      <c r="C20" s="276">
        <f>Nevezés!AE19</f>
        <v>0</v>
      </c>
      <c r="D20" s="110">
        <f t="shared" si="0"/>
        <v>0</v>
      </c>
      <c r="E20" s="111">
        <f t="shared" si="1"/>
        <v>0</v>
      </c>
      <c r="F20" s="214">
        <f>Nevezés!AG19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adatok'!$F$12</f>
        <v>0.125</v>
      </c>
      <c r="AA20" s="88" t="s">
        <v>251</v>
      </c>
    </row>
    <row r="21" spans="1:27" ht="15">
      <c r="A21" s="276">
        <f>Nevezés!AF20</f>
        <v>0</v>
      </c>
      <c r="B21" s="276">
        <f>Nevezés!AD20</f>
        <v>0</v>
      </c>
      <c r="C21" s="276">
        <f>Nevezés!AE20</f>
        <v>0</v>
      </c>
      <c r="D21" s="110">
        <f t="shared" si="0"/>
        <v>0</v>
      </c>
      <c r="E21" s="111">
        <f t="shared" si="1"/>
        <v>0</v>
      </c>
      <c r="F21" s="214">
        <f>Nevezés!AG20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adatok'!$F$12</f>
        <v>0.125</v>
      </c>
      <c r="AA21" s="88" t="s">
        <v>251</v>
      </c>
    </row>
    <row r="22" spans="1:27" ht="15">
      <c r="A22" s="276">
        <f>Nevezés!AF21</f>
        <v>0</v>
      </c>
      <c r="B22" s="276">
        <f>Nevezés!AD21</f>
        <v>0</v>
      </c>
      <c r="C22" s="276">
        <f>Nevezés!AE21</f>
        <v>0</v>
      </c>
      <c r="D22" s="110">
        <f t="shared" si="0"/>
        <v>0</v>
      </c>
      <c r="E22" s="111">
        <f t="shared" si="1"/>
        <v>0</v>
      </c>
      <c r="F22" s="214">
        <f>Nevezés!AG21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adatok'!$F$12</f>
        <v>0.125</v>
      </c>
      <c r="AA22" s="88" t="s">
        <v>251</v>
      </c>
    </row>
    <row r="23" spans="1:27" ht="15">
      <c r="A23" s="276">
        <f>Nevezés!AF22</f>
        <v>0</v>
      </c>
      <c r="B23" s="276">
        <f>Nevezés!AD22</f>
        <v>0</v>
      </c>
      <c r="C23" s="276">
        <f>Nevezés!AE22</f>
        <v>0</v>
      </c>
      <c r="D23" s="110">
        <f t="shared" si="0"/>
        <v>0</v>
      </c>
      <c r="E23" s="111">
        <f t="shared" si="1"/>
        <v>0</v>
      </c>
      <c r="F23" s="214">
        <f>Nevezés!AG22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adatok'!$F$12</f>
        <v>0.125</v>
      </c>
      <c r="AA23" s="88" t="s">
        <v>251</v>
      </c>
    </row>
    <row r="24" spans="1:27" ht="15">
      <c r="A24" s="276">
        <f>Nevezés!AF23</f>
        <v>0</v>
      </c>
      <c r="B24" s="276">
        <f>Nevezés!AD23</f>
        <v>0</v>
      </c>
      <c r="C24" s="276">
        <f>Nevezés!AE23</f>
        <v>0</v>
      </c>
      <c r="D24" s="110">
        <f t="shared" si="0"/>
        <v>0</v>
      </c>
      <c r="E24" s="111">
        <f t="shared" si="1"/>
        <v>0</v>
      </c>
      <c r="F24" s="214">
        <f>Nevezés!AG23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adatok'!$F$12</f>
        <v>0.125</v>
      </c>
      <c r="AA24" s="88" t="s">
        <v>251</v>
      </c>
    </row>
    <row r="25" spans="1:27" ht="15">
      <c r="A25" s="276">
        <f>Nevezés!AF24</f>
        <v>0</v>
      </c>
      <c r="B25" s="276">
        <f>Nevezés!AD24</f>
        <v>0</v>
      </c>
      <c r="C25" s="276">
        <f>Nevezés!AE24</f>
        <v>0</v>
      </c>
      <c r="D25" s="110">
        <f t="shared" si="0"/>
        <v>0</v>
      </c>
      <c r="E25" s="111">
        <f t="shared" si="1"/>
        <v>0</v>
      </c>
      <c r="F25" s="214">
        <f>Nevezés!AG24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adatok'!$F$12</f>
        <v>0.125</v>
      </c>
      <c r="AA25" s="88" t="s">
        <v>251</v>
      </c>
    </row>
    <row r="26" spans="1:27" ht="15">
      <c r="A26" s="276">
        <f>Nevezés!AF25</f>
        <v>0</v>
      </c>
      <c r="B26" s="276">
        <f>Nevezés!AD25</f>
        <v>0</v>
      </c>
      <c r="C26" s="276">
        <f>Nevezés!AE25</f>
        <v>0</v>
      </c>
      <c r="D26" s="110">
        <f t="shared" si="0"/>
        <v>0</v>
      </c>
      <c r="E26" s="111">
        <f t="shared" si="1"/>
        <v>0</v>
      </c>
      <c r="F26" s="214">
        <f>Nevezés!AG25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adatok'!$F$12</f>
        <v>0.125</v>
      </c>
      <c r="AA26" s="88" t="s">
        <v>251</v>
      </c>
    </row>
    <row r="27" spans="1:27" ht="15">
      <c r="A27" s="276">
        <f>Nevezés!AF26</f>
        <v>0</v>
      </c>
      <c r="B27" s="276">
        <f>Nevezés!AD26</f>
        <v>0</v>
      </c>
      <c r="C27" s="276">
        <f>Nevezés!AE26</f>
        <v>0</v>
      </c>
      <c r="D27" s="110">
        <f t="shared" si="0"/>
        <v>0</v>
      </c>
      <c r="E27" s="111">
        <f t="shared" si="1"/>
        <v>0</v>
      </c>
      <c r="F27" s="214">
        <f>Nevezés!AG26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adatok'!$F$12</f>
        <v>0.125</v>
      </c>
      <c r="AA27" s="88" t="s">
        <v>251</v>
      </c>
    </row>
    <row r="28" spans="1:27" ht="15">
      <c r="A28" s="276">
        <f>Nevezés!AF27</f>
        <v>0</v>
      </c>
      <c r="B28" s="276">
        <f>Nevezés!AD27</f>
        <v>0</v>
      </c>
      <c r="C28" s="276">
        <f>Nevezés!AE27</f>
        <v>0</v>
      </c>
      <c r="D28" s="110">
        <f t="shared" si="0"/>
        <v>0</v>
      </c>
      <c r="E28" s="111">
        <f t="shared" si="1"/>
        <v>0</v>
      </c>
      <c r="F28" s="214">
        <f>Nevezés!AG27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adatok'!$F$12</f>
        <v>0.125</v>
      </c>
      <c r="AA28" s="88" t="s">
        <v>251</v>
      </c>
    </row>
    <row r="29" spans="1:27" ht="15">
      <c r="A29" s="276">
        <f>Nevezés!AF28</f>
        <v>0</v>
      </c>
      <c r="B29" s="276">
        <f>Nevezés!AD28</f>
        <v>0</v>
      </c>
      <c r="C29" s="276">
        <f>Nevezés!AE28</f>
        <v>0</v>
      </c>
      <c r="D29" s="110">
        <f t="shared" si="0"/>
        <v>0</v>
      </c>
      <c r="E29" s="111">
        <f t="shared" si="1"/>
        <v>0</v>
      </c>
      <c r="F29" s="214">
        <f>Nevezés!AG28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adatok'!$F$12</f>
        <v>0.125</v>
      </c>
      <c r="AA29" s="88" t="s">
        <v>251</v>
      </c>
    </row>
    <row r="30" spans="1:27" ht="15">
      <c r="A30" s="276">
        <f>Nevezés!AF29</f>
        <v>0</v>
      </c>
      <c r="B30" s="276">
        <f>Nevezés!AD29</f>
        <v>0</v>
      </c>
      <c r="C30" s="276">
        <f>Nevezés!AE29</f>
        <v>0</v>
      </c>
      <c r="D30" s="110">
        <f t="shared" si="0"/>
        <v>0</v>
      </c>
      <c r="E30" s="111">
        <f t="shared" si="1"/>
        <v>0</v>
      </c>
      <c r="F30" s="214">
        <f>Nevezés!AG29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adatok'!$F$12</f>
        <v>0.125</v>
      </c>
      <c r="AA30" s="88" t="s">
        <v>251</v>
      </c>
    </row>
    <row r="31" spans="1:27" ht="15">
      <c r="A31" s="276">
        <f>Nevezés!AF30</f>
        <v>0</v>
      </c>
      <c r="B31" s="276">
        <f>Nevezés!AD30</f>
        <v>0</v>
      </c>
      <c r="C31" s="276">
        <f>Nevezés!AE30</f>
        <v>0</v>
      </c>
      <c r="D31" s="110">
        <f t="shared" si="0"/>
        <v>0</v>
      </c>
      <c r="E31" s="111">
        <f t="shared" si="1"/>
        <v>0</v>
      </c>
      <c r="F31" s="214">
        <f>Nevezés!AG30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adatok'!$F$12</f>
        <v>0.125</v>
      </c>
      <c r="AA31" s="88" t="s">
        <v>251</v>
      </c>
    </row>
    <row r="32" spans="1:27" ht="15">
      <c r="A32" s="276">
        <f>Nevezés!AF31</f>
        <v>0</v>
      </c>
      <c r="B32" s="276">
        <f>Nevezés!AD31</f>
        <v>0</v>
      </c>
      <c r="C32" s="276">
        <f>Nevezés!AE31</f>
        <v>0</v>
      </c>
      <c r="D32" s="110">
        <f t="shared" si="0"/>
        <v>0</v>
      </c>
      <c r="E32" s="111">
        <f t="shared" si="1"/>
        <v>0</v>
      </c>
      <c r="F32" s="214">
        <f>Nevezés!AG31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adatok'!$F$12</f>
        <v>0.125</v>
      </c>
      <c r="AA32" s="88" t="s">
        <v>251</v>
      </c>
    </row>
    <row r="33" spans="1:27" ht="15">
      <c r="A33" s="276">
        <f>Nevezés!AF32</f>
        <v>0</v>
      </c>
      <c r="B33" s="276">
        <f>Nevezés!AD32</f>
        <v>0</v>
      </c>
      <c r="C33" s="276">
        <f>Nevezés!AE32</f>
        <v>0</v>
      </c>
      <c r="D33" s="110">
        <f t="shared" si="0"/>
        <v>0</v>
      </c>
      <c r="E33" s="111">
        <f t="shared" si="1"/>
        <v>0</v>
      </c>
      <c r="F33" s="214">
        <f>Nevezés!AG32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adatok'!$F$12</f>
        <v>0.125</v>
      </c>
      <c r="AA33" s="88" t="s">
        <v>251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X1:X2"/>
    <mergeCell ref="Y1:Y2"/>
    <mergeCell ref="Z1:Z2"/>
    <mergeCell ref="B2:C2"/>
    <mergeCell ref="I2:L2"/>
    <mergeCell ref="M2:P2"/>
    <mergeCell ref="R1:R2"/>
    <mergeCell ref="S1:S3"/>
    <mergeCell ref="T1:T2"/>
    <mergeCell ref="W1:W2"/>
    <mergeCell ref="A1:A3"/>
    <mergeCell ref="D1:D2"/>
    <mergeCell ref="E1:E2"/>
    <mergeCell ref="I1:L1"/>
  </mergeCells>
  <printOptions/>
  <pageMargins left="0.75" right="0.75" top="1" bottom="1" header="0.5" footer="0.5"/>
  <pageSetup orientation="portrait" paperSize="9"/>
  <ignoredErrors>
    <ignoredError sqref="F4:F3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D14" sqref="D14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4" width="9.140625" style="88" customWidth="1"/>
    <col min="15" max="16" width="11.57421875" style="88" customWidth="1"/>
    <col min="17" max="18" width="9.140625" style="88" customWidth="1"/>
    <col min="19" max="19" width="11.57421875" style="88" customWidth="1"/>
    <col min="20" max="22" width="9.140625" style="88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0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314</v>
      </c>
      <c r="AH1" s="440" t="s">
        <v>6</v>
      </c>
    </row>
    <row r="2" spans="1:34" s="87" customFormat="1" ht="36" customHeight="1">
      <c r="A2" s="446"/>
      <c r="B2" s="454" t="s">
        <v>305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93" t="s">
        <v>20</v>
      </c>
      <c r="O3" s="77" t="s">
        <v>244</v>
      </c>
      <c r="P3" s="106" t="s">
        <v>21</v>
      </c>
      <c r="Q3" s="85" t="s">
        <v>19</v>
      </c>
      <c r="R3" s="93" t="s">
        <v>20</v>
      </c>
      <c r="S3" s="77" t="s">
        <v>244</v>
      </c>
      <c r="T3" s="106" t="s">
        <v>21</v>
      </c>
      <c r="U3" s="85" t="s">
        <v>19</v>
      </c>
      <c r="V3" s="93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">
      <c r="A4" s="276">
        <f>Nevezés!AF3</f>
        <v>52</v>
      </c>
      <c r="B4" s="276" t="str">
        <f>Nevezés!AD3</f>
        <v>RIZMAYER LÁSZLÓ</v>
      </c>
      <c r="C4" s="276" t="str">
        <f>Nevezés!AE3</f>
        <v>BOKROS ISTVÁN</v>
      </c>
      <c r="D4" s="223">
        <f>PN_É!D4</f>
        <v>200</v>
      </c>
      <c r="E4" s="224">
        <f>AG4+AF4+AE4+AB4</f>
        <v>0</v>
      </c>
      <c r="F4" s="225">
        <f>SUM(D4:E4)</f>
        <v>200</v>
      </c>
      <c r="G4" s="226">
        <f>PN_É!E4</f>
        <v>0.009247685185185185</v>
      </c>
      <c r="H4" s="227">
        <f>N4+R4+V4</f>
        <v>0.004918981481481482</v>
      </c>
      <c r="I4" s="228">
        <f>SUM(G4:H4)</f>
        <v>0.014166666666666668</v>
      </c>
      <c r="J4" s="309">
        <f>Nevezés!AH3</f>
        <v>0.41041666666666665</v>
      </c>
      <c r="K4" s="120">
        <v>0.5986111111111111</v>
      </c>
      <c r="L4" s="121">
        <v>0</v>
      </c>
      <c r="M4" s="122">
        <v>0</v>
      </c>
      <c r="N4" s="124">
        <v>0.0017245370370370372</v>
      </c>
      <c r="O4" s="119">
        <v>0.47222222222222227</v>
      </c>
      <c r="P4" s="120">
        <v>0.5</v>
      </c>
      <c r="Q4" s="122">
        <v>0</v>
      </c>
      <c r="R4" s="124">
        <v>0.001689814814814815</v>
      </c>
      <c r="S4" s="119">
        <v>0.5069444444444444</v>
      </c>
      <c r="T4" s="120">
        <v>0.5263888888888889</v>
      </c>
      <c r="U4" s="122">
        <v>0</v>
      </c>
      <c r="V4" s="124">
        <v>0.0015046296296296294</v>
      </c>
      <c r="W4" s="119">
        <v>0.5576388888888889</v>
      </c>
      <c r="X4" s="120">
        <v>0.5868055555555556</v>
      </c>
      <c r="Y4" s="123">
        <v>0</v>
      </c>
      <c r="Z4" s="81">
        <f>IF(K4-J4-AA4-AH4&gt;0,K4-J4-AA4-AH4,0)</f>
        <v>0</v>
      </c>
      <c r="AA4" s="112">
        <f>X4-W4+T4-S4+P4-O4</f>
        <v>0.0763888888888889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0</v>
      </c>
      <c r="AG4" s="84">
        <f>Y4</f>
        <v>0</v>
      </c>
      <c r="AH4" s="229">
        <f>'Alap adatok'!$F$13</f>
        <v>0.1875</v>
      </c>
      <c r="AI4" s="88" t="s">
        <v>251</v>
      </c>
    </row>
    <row r="5" spans="1:35" ht="15">
      <c r="A5" s="276">
        <f>Nevezés!AF4</f>
        <v>47</v>
      </c>
      <c r="B5" s="276" t="str">
        <f>Nevezés!AD4</f>
        <v>PÁLFY ZOLTÁN</v>
      </c>
      <c r="C5" s="276" t="str">
        <f>Nevezés!AE4</f>
        <v>PÁLFY PÉTER</v>
      </c>
      <c r="D5" s="223">
        <f>PN_É!D5</f>
        <v>0</v>
      </c>
      <c r="E5" s="224">
        <f aca="true" t="shared" si="0" ref="E5:E33">AG5+AF5+AE5+AB5</f>
        <v>0</v>
      </c>
      <c r="F5" s="225">
        <f aca="true" t="shared" si="1" ref="F5:F33">SUM(D5:E5)</f>
        <v>0</v>
      </c>
      <c r="G5" s="226">
        <f>PN_É!E5</f>
        <v>0.004606481481481481</v>
      </c>
      <c r="H5" s="227">
        <f aca="true" t="shared" si="2" ref="H5:H33">N5+R5+V5</f>
        <v>0.004780092592592593</v>
      </c>
      <c r="I5" s="228">
        <f aca="true" t="shared" si="3" ref="I5:I33">SUM(G5:H5)</f>
        <v>0.009386574074074075</v>
      </c>
      <c r="J5" s="309">
        <f>Nevezés!AH4</f>
        <v>0.40972222222222227</v>
      </c>
      <c r="K5" s="134">
        <v>0.5861111111111111</v>
      </c>
      <c r="L5" s="135">
        <v>0</v>
      </c>
      <c r="M5" s="136">
        <v>0</v>
      </c>
      <c r="N5" s="137">
        <v>0.0017592592592592592</v>
      </c>
      <c r="O5" s="133">
        <v>0.47222222222222227</v>
      </c>
      <c r="P5" s="134">
        <v>0.4895833333333333</v>
      </c>
      <c r="Q5" s="136">
        <v>0</v>
      </c>
      <c r="R5" s="137">
        <v>0.0016203703703703703</v>
      </c>
      <c r="S5" s="133">
        <v>0.5013888888888889</v>
      </c>
      <c r="T5" s="134">
        <v>0.5215277777777778</v>
      </c>
      <c r="U5" s="136">
        <v>0</v>
      </c>
      <c r="V5" s="137">
        <v>0.001400462962962963</v>
      </c>
      <c r="W5" s="133">
        <v>0.55625</v>
      </c>
      <c r="X5" s="134">
        <v>0.5708333333333333</v>
      </c>
      <c r="Y5" s="138">
        <v>0</v>
      </c>
      <c r="Z5" s="81">
        <f aca="true" t="shared" si="4" ref="Z5:Z33">IF(K5-J5-AA5-AH5&gt;0,K5-J5-AA5-AH5,0)</f>
        <v>0</v>
      </c>
      <c r="AA5" s="112">
        <f aca="true" t="shared" si="5" ref="AA5:AA33">X5-W5+T5-S5+P5-O5</f>
        <v>0.052083333333333315</v>
      </c>
      <c r="AB5" s="82">
        <f>L5*'Alap adatok'!$F$7</f>
        <v>0</v>
      </c>
      <c r="AC5" s="128">
        <f aca="true" t="shared" si="6" ref="AC5:AC33">HOUR(Z5)</f>
        <v>0</v>
      </c>
      <c r="AD5" s="128">
        <f aca="true" t="shared" si="7" ref="AD5:AD33">MINUTE(Z5)</f>
        <v>0</v>
      </c>
      <c r="AE5" s="83">
        <f>(AC5*60+AD5)*'Alap adatok'!$F$8</f>
        <v>0</v>
      </c>
      <c r="AF5" s="84">
        <f aca="true" t="shared" si="8" ref="AF5:AF33">M5+Q5+U5</f>
        <v>0</v>
      </c>
      <c r="AG5" s="84">
        <f aca="true" t="shared" si="9" ref="AG5:AG33">Y5</f>
        <v>0</v>
      </c>
      <c r="AH5" s="229">
        <f>'Alap adatok'!$F$13</f>
        <v>0.1875</v>
      </c>
      <c r="AI5" s="88" t="s">
        <v>251</v>
      </c>
    </row>
    <row r="6" spans="1:35" ht="15">
      <c r="A6" s="276">
        <f>Nevezés!AF5</f>
        <v>45</v>
      </c>
      <c r="B6" s="276" t="str">
        <f>Nevezés!AD5</f>
        <v>POLECSÁK ANDRÁS</v>
      </c>
      <c r="C6" s="276" t="str">
        <f>Nevezés!AE5</f>
        <v>SZŰCS MÁRTON</v>
      </c>
      <c r="D6" s="223">
        <f>PN_É!D6</f>
        <v>1100</v>
      </c>
      <c r="E6" s="224">
        <f t="shared" si="0"/>
        <v>800</v>
      </c>
      <c r="F6" s="225">
        <f t="shared" si="1"/>
        <v>1900</v>
      </c>
      <c r="G6" s="226">
        <f>PN_É!E6</f>
        <v>0.0033912037037037036</v>
      </c>
      <c r="H6" s="227">
        <f t="shared" si="2"/>
        <v>0.007395833333333333</v>
      </c>
      <c r="I6" s="228">
        <f t="shared" si="3"/>
        <v>0.010787037037037036</v>
      </c>
      <c r="J6" s="309">
        <f>Nevezés!AH5</f>
        <v>0.40625</v>
      </c>
      <c r="K6" s="120">
        <v>0.5895833333333333</v>
      </c>
      <c r="L6" s="121">
        <v>2</v>
      </c>
      <c r="M6" s="122">
        <v>300</v>
      </c>
      <c r="N6" s="124">
        <v>0.0010532407407407407</v>
      </c>
      <c r="O6" s="119">
        <v>0.45625</v>
      </c>
      <c r="P6" s="120">
        <v>0.47430555555555554</v>
      </c>
      <c r="Q6" s="122">
        <v>0</v>
      </c>
      <c r="R6" s="124">
        <v>0.002511574074074074</v>
      </c>
      <c r="S6" s="119">
        <v>0.48333333333333334</v>
      </c>
      <c r="T6" s="120">
        <v>0.5069444444444444</v>
      </c>
      <c r="U6" s="122">
        <v>300</v>
      </c>
      <c r="V6" s="124">
        <v>0.0038310185185185183</v>
      </c>
      <c r="W6" s="119">
        <v>0.5416666666666666</v>
      </c>
      <c r="X6" s="120">
        <v>0.5555555555555556</v>
      </c>
      <c r="Y6" s="123">
        <v>0</v>
      </c>
      <c r="Z6" s="81">
        <f t="shared" si="4"/>
        <v>0</v>
      </c>
      <c r="AA6" s="112">
        <f t="shared" si="5"/>
        <v>0.055555555555555636</v>
      </c>
      <c r="AB6" s="82">
        <f>L6*'Alap adatok'!$F$7</f>
        <v>200</v>
      </c>
      <c r="AC6" s="128">
        <f t="shared" si="6"/>
        <v>0</v>
      </c>
      <c r="AD6" s="128">
        <f t="shared" si="7"/>
        <v>0</v>
      </c>
      <c r="AE6" s="83">
        <f>(AC6*60+AD6)*'Alap adatok'!$F$8</f>
        <v>0</v>
      </c>
      <c r="AF6" s="84">
        <f t="shared" si="8"/>
        <v>600</v>
      </c>
      <c r="AG6" s="84">
        <f t="shared" si="9"/>
        <v>0</v>
      </c>
      <c r="AH6" s="229">
        <f>'Alap adatok'!$F$13</f>
        <v>0.1875</v>
      </c>
      <c r="AI6" s="88" t="s">
        <v>251</v>
      </c>
    </row>
    <row r="7" spans="1:35" ht="15">
      <c r="A7" s="276">
        <f>Nevezés!AF6</f>
        <v>35</v>
      </c>
      <c r="B7" s="276" t="str">
        <f>Nevezés!AD6</f>
        <v>PETHES ANDRÁS </v>
      </c>
      <c r="C7" s="276" t="str">
        <f>Nevezés!AE6</f>
        <v>TAKÁCS JÓZSEF</v>
      </c>
      <c r="D7" s="223">
        <f>PN_É!D7</f>
        <v>0</v>
      </c>
      <c r="E7" s="224">
        <f t="shared" si="0"/>
        <v>0</v>
      </c>
      <c r="F7" s="225">
        <f t="shared" si="1"/>
        <v>0</v>
      </c>
      <c r="G7" s="226">
        <f>PN_É!E7</f>
        <v>0.007094907407407407</v>
      </c>
      <c r="H7" s="227">
        <f t="shared" si="2"/>
        <v>0.0072106481481481475</v>
      </c>
      <c r="I7" s="228">
        <f t="shared" si="3"/>
        <v>0.014305555555555554</v>
      </c>
      <c r="J7" s="309">
        <f>Nevezés!AH6</f>
        <v>0.40138888888888885</v>
      </c>
      <c r="K7" s="134">
        <v>0.5604166666666667</v>
      </c>
      <c r="L7" s="135">
        <v>0</v>
      </c>
      <c r="M7" s="136">
        <v>0</v>
      </c>
      <c r="N7" s="137">
        <v>0.002025462962962963</v>
      </c>
      <c r="O7" s="133">
        <v>0.4479166666666667</v>
      </c>
      <c r="P7" s="134">
        <v>0.46527777777777773</v>
      </c>
      <c r="Q7" s="136">
        <v>0</v>
      </c>
      <c r="R7" s="137">
        <v>0.003599537037037037</v>
      </c>
      <c r="S7" s="133">
        <v>0.47291666666666665</v>
      </c>
      <c r="T7" s="134">
        <v>0.4826388888888889</v>
      </c>
      <c r="U7" s="136">
        <v>0</v>
      </c>
      <c r="V7" s="137">
        <v>0.0015856481481481479</v>
      </c>
      <c r="W7" s="133">
        <v>0.5069444444444444</v>
      </c>
      <c r="X7" s="134">
        <v>0.5243055555555556</v>
      </c>
      <c r="Y7" s="138">
        <v>0</v>
      </c>
      <c r="Z7" s="81">
        <f t="shared" si="4"/>
        <v>0</v>
      </c>
      <c r="AA7" s="112">
        <f t="shared" si="5"/>
        <v>0.0444444444444444</v>
      </c>
      <c r="AB7" s="82">
        <f>L7*'Alap adatok'!$F$7</f>
        <v>0</v>
      </c>
      <c r="AC7" s="128">
        <f t="shared" si="6"/>
        <v>0</v>
      </c>
      <c r="AD7" s="128">
        <f t="shared" si="7"/>
        <v>0</v>
      </c>
      <c r="AE7" s="83">
        <f>(AC7*60+AD7)*'Alap adatok'!$F$8</f>
        <v>0</v>
      </c>
      <c r="AF7" s="84">
        <f t="shared" si="8"/>
        <v>0</v>
      </c>
      <c r="AG7" s="84">
        <f t="shared" si="9"/>
        <v>0</v>
      </c>
      <c r="AH7" s="229">
        <f>'Alap adatok'!$F$13</f>
        <v>0.1875</v>
      </c>
      <c r="AI7" s="88" t="s">
        <v>251</v>
      </c>
    </row>
    <row r="8" spans="1:35" ht="15">
      <c r="A8" s="276">
        <f>Nevezés!AF7</f>
        <v>50</v>
      </c>
      <c r="B8" s="276" t="str">
        <f>Nevezés!AD7</f>
        <v>PAPP LÁSZLÓ</v>
      </c>
      <c r="C8" s="276" t="str">
        <f>Nevezés!AE7</f>
        <v>PAPP LÁSZLÓ</v>
      </c>
      <c r="D8" s="223">
        <f>PN_É!D8</f>
        <v>200</v>
      </c>
      <c r="E8" s="224">
        <f t="shared" si="0"/>
        <v>0</v>
      </c>
      <c r="F8" s="225">
        <f t="shared" si="1"/>
        <v>200</v>
      </c>
      <c r="G8" s="226">
        <f>PN_É!E8</f>
        <v>0.007407407407407407</v>
      </c>
      <c r="H8" s="227">
        <f t="shared" si="2"/>
        <v>0.004768518518518519</v>
      </c>
      <c r="I8" s="228">
        <f t="shared" si="3"/>
        <v>0.012175925925925927</v>
      </c>
      <c r="J8" s="309">
        <f>Nevezés!AH7</f>
        <v>0.40972222222222227</v>
      </c>
      <c r="K8" s="120">
        <v>0.5986111111111111</v>
      </c>
      <c r="L8" s="121">
        <v>0</v>
      </c>
      <c r="M8" s="122">
        <v>0</v>
      </c>
      <c r="N8" s="124">
        <v>0.0022569444444444447</v>
      </c>
      <c r="O8" s="119">
        <v>0.47222222222222227</v>
      </c>
      <c r="P8" s="120">
        <v>0.5</v>
      </c>
      <c r="Q8" s="122">
        <v>0</v>
      </c>
      <c r="R8" s="124">
        <v>0.0012962962962962963</v>
      </c>
      <c r="S8" s="119">
        <v>0.5041666666666667</v>
      </c>
      <c r="T8" s="120">
        <v>0.5277777777777778</v>
      </c>
      <c r="U8" s="122">
        <v>0</v>
      </c>
      <c r="V8" s="124">
        <v>0.0012152777777777778</v>
      </c>
      <c r="W8" s="119">
        <v>0.5569444444444445</v>
      </c>
      <c r="X8" s="120">
        <v>0.5694444444444444</v>
      </c>
      <c r="Y8" s="123">
        <v>0</v>
      </c>
      <c r="Z8" s="81">
        <f t="shared" si="4"/>
        <v>0</v>
      </c>
      <c r="AA8" s="112">
        <f t="shared" si="5"/>
        <v>0.06388888888888883</v>
      </c>
      <c r="AB8" s="82">
        <f>L8*'Alap adatok'!$F$7</f>
        <v>0</v>
      </c>
      <c r="AC8" s="128">
        <f t="shared" si="6"/>
        <v>0</v>
      </c>
      <c r="AD8" s="128">
        <f t="shared" si="7"/>
        <v>0</v>
      </c>
      <c r="AE8" s="83">
        <f>(AC8*60+AD8)*'Alap adatok'!$F$8</f>
        <v>0</v>
      </c>
      <c r="AF8" s="84">
        <f t="shared" si="8"/>
        <v>0</v>
      </c>
      <c r="AG8" s="84">
        <f t="shared" si="9"/>
        <v>0</v>
      </c>
      <c r="AH8" s="229">
        <f>'Alap adatok'!$F$13</f>
        <v>0.1875</v>
      </c>
      <c r="AI8" s="88" t="s">
        <v>251</v>
      </c>
    </row>
    <row r="9" spans="1:35" ht="15">
      <c r="A9" s="276">
        <f>Nevezés!AF8</f>
        <v>15</v>
      </c>
      <c r="B9" s="276" t="str">
        <f>Nevezés!AD8</f>
        <v>RITTER JÁNOS</v>
      </c>
      <c r="C9" s="276" t="str">
        <f>Nevezés!AE8</f>
        <v>RITTER ATTILA</v>
      </c>
      <c r="D9" s="223">
        <f>PN_É!D9</f>
        <v>0</v>
      </c>
      <c r="E9" s="224">
        <f t="shared" si="0"/>
        <v>0</v>
      </c>
      <c r="F9" s="225">
        <f t="shared" si="1"/>
        <v>0</v>
      </c>
      <c r="G9" s="226">
        <f>PN_É!E9</f>
        <v>0.003634259259259259</v>
      </c>
      <c r="H9" s="227">
        <f t="shared" si="2"/>
        <v>0.003310185185185185</v>
      </c>
      <c r="I9" s="228">
        <f t="shared" si="3"/>
        <v>0.006944444444444444</v>
      </c>
      <c r="J9" s="309">
        <f>Nevezés!AH8</f>
        <v>0.3979166666666667</v>
      </c>
      <c r="K9" s="134">
        <v>0.5506944444444445</v>
      </c>
      <c r="L9" s="135">
        <v>0</v>
      </c>
      <c r="M9" s="136">
        <v>0</v>
      </c>
      <c r="N9" s="137">
        <v>0.0008912037037037036</v>
      </c>
      <c r="O9" s="133">
        <v>0.4395833333333334</v>
      </c>
      <c r="P9" s="134">
        <v>0.4583333333333333</v>
      </c>
      <c r="Q9" s="136">
        <v>0</v>
      </c>
      <c r="R9" s="137">
        <v>0.0013194444444444443</v>
      </c>
      <c r="S9" s="133">
        <v>0.4590277777777778</v>
      </c>
      <c r="T9" s="134">
        <v>0.475</v>
      </c>
      <c r="U9" s="136">
        <v>0</v>
      </c>
      <c r="V9" s="137">
        <v>0.001099537037037037</v>
      </c>
      <c r="W9" s="133">
        <v>0.5208333333333334</v>
      </c>
      <c r="X9" s="134">
        <v>0.53125</v>
      </c>
      <c r="Y9" s="138">
        <v>0</v>
      </c>
      <c r="Z9" s="81">
        <f t="shared" si="4"/>
        <v>0</v>
      </c>
      <c r="AA9" s="112">
        <f t="shared" si="5"/>
        <v>0.04513888888888873</v>
      </c>
      <c r="AB9" s="82">
        <f>L9*'Alap adatok'!$F$7</f>
        <v>0</v>
      </c>
      <c r="AC9" s="128">
        <f t="shared" si="6"/>
        <v>0</v>
      </c>
      <c r="AD9" s="128">
        <f t="shared" si="7"/>
        <v>0</v>
      </c>
      <c r="AE9" s="83">
        <f>(AC9*60+AD9)*'Alap adatok'!$F$8</f>
        <v>0</v>
      </c>
      <c r="AF9" s="84">
        <f t="shared" si="8"/>
        <v>0</v>
      </c>
      <c r="AG9" s="84">
        <f t="shared" si="9"/>
        <v>0</v>
      </c>
      <c r="AH9" s="229">
        <f>'Alap adatok'!$F$13</f>
        <v>0.1875</v>
      </c>
      <c r="AI9" s="88" t="s">
        <v>251</v>
      </c>
    </row>
    <row r="10" spans="1:35" ht="15">
      <c r="A10" s="276">
        <f>Nevezés!AF9</f>
        <v>22</v>
      </c>
      <c r="B10" s="276" t="str">
        <f>Nevezés!AD9</f>
        <v>EKE BÁLINT</v>
      </c>
      <c r="C10" s="276" t="str">
        <f>Nevezés!AE9</f>
        <v>MISKEI ZOLTÁN</v>
      </c>
      <c r="D10" s="223">
        <f>PN_É!D10</f>
        <v>0</v>
      </c>
      <c r="E10" s="224">
        <f t="shared" si="0"/>
        <v>0</v>
      </c>
      <c r="F10" s="225">
        <f t="shared" si="1"/>
        <v>0</v>
      </c>
      <c r="G10" s="226">
        <f>PN_É!E10</f>
        <v>0.007164351851851852</v>
      </c>
      <c r="H10" s="227">
        <f t="shared" si="2"/>
        <v>0.009409722222222222</v>
      </c>
      <c r="I10" s="228">
        <f t="shared" si="3"/>
        <v>0.016574074074074074</v>
      </c>
      <c r="J10" s="309">
        <f>Nevezés!AH9</f>
        <v>0.40625</v>
      </c>
      <c r="K10" s="120">
        <v>0.6319444444444444</v>
      </c>
      <c r="L10" s="121">
        <v>0</v>
      </c>
      <c r="M10" s="122">
        <v>0</v>
      </c>
      <c r="N10" s="124">
        <v>0.0017245370370370372</v>
      </c>
      <c r="O10" s="119">
        <v>0.4826388888888889</v>
      </c>
      <c r="P10" s="120">
        <v>0.5069444444444444</v>
      </c>
      <c r="Q10" s="122">
        <v>0</v>
      </c>
      <c r="R10" s="124">
        <v>0.0023263888888888887</v>
      </c>
      <c r="S10" s="119">
        <v>0.5284722222222222</v>
      </c>
      <c r="T10" s="120">
        <v>0.5381944444444444</v>
      </c>
      <c r="U10" s="122">
        <v>0</v>
      </c>
      <c r="V10" s="124">
        <v>0.005358796296296296</v>
      </c>
      <c r="W10" s="119">
        <v>0.5972222222222222</v>
      </c>
      <c r="X10" s="120">
        <v>0.6145833333333334</v>
      </c>
      <c r="Y10" s="123">
        <v>0</v>
      </c>
      <c r="Z10" s="81">
        <f t="shared" si="4"/>
        <v>0</v>
      </c>
      <c r="AA10" s="112">
        <f t="shared" si="5"/>
        <v>0.05138888888888887</v>
      </c>
      <c r="AB10" s="82">
        <f>L10*'Alap adatok'!$F$7</f>
        <v>0</v>
      </c>
      <c r="AC10" s="128">
        <f t="shared" si="6"/>
        <v>0</v>
      </c>
      <c r="AD10" s="128">
        <f t="shared" si="7"/>
        <v>0</v>
      </c>
      <c r="AE10" s="83">
        <f>(AC10*60+AD10)*'Alap adatok'!$F$8</f>
        <v>0</v>
      </c>
      <c r="AF10" s="84">
        <f t="shared" si="8"/>
        <v>0</v>
      </c>
      <c r="AG10" s="84">
        <f t="shared" si="9"/>
        <v>0</v>
      </c>
      <c r="AH10" s="229">
        <f>'Alap adatok'!$F$13</f>
        <v>0.1875</v>
      </c>
      <c r="AI10" s="88" t="s">
        <v>251</v>
      </c>
    </row>
    <row r="11" spans="1:35" ht="15">
      <c r="A11" s="276">
        <f>Nevezés!AF10</f>
        <v>29</v>
      </c>
      <c r="B11" s="276" t="str">
        <f>Nevezés!AD10</f>
        <v>JÉLÓ GÁBOR</v>
      </c>
      <c r="C11" s="276" t="str">
        <f>Nevezés!AE10</f>
        <v>VIDA-SZABA GÉZU</v>
      </c>
      <c r="D11" s="223">
        <f>PN_É!D11</f>
        <v>200</v>
      </c>
      <c r="E11" s="224">
        <f t="shared" si="0"/>
        <v>300</v>
      </c>
      <c r="F11" s="225">
        <f t="shared" si="1"/>
        <v>500</v>
      </c>
      <c r="G11" s="226">
        <f>PN_É!E11</f>
        <v>0.004456018518518519</v>
      </c>
      <c r="H11" s="227">
        <f t="shared" si="2"/>
        <v>0.0035185185185185185</v>
      </c>
      <c r="I11" s="228">
        <f t="shared" si="3"/>
        <v>0.007974537037037037</v>
      </c>
      <c r="J11" s="309">
        <f>Nevezés!AH10</f>
        <v>0.40902777777777777</v>
      </c>
      <c r="K11" s="134">
        <v>0.6208333333333333</v>
      </c>
      <c r="L11" s="135">
        <v>0</v>
      </c>
      <c r="M11" s="136">
        <v>0</v>
      </c>
      <c r="N11" s="137">
        <v>0.001261574074074074</v>
      </c>
      <c r="O11" s="133">
        <v>0.47222222222222227</v>
      </c>
      <c r="P11" s="134">
        <v>0.49652777777777773</v>
      </c>
      <c r="Q11" s="136">
        <v>0</v>
      </c>
      <c r="R11" s="137">
        <v>0.0013425925925925925</v>
      </c>
      <c r="S11" s="133">
        <v>0.5034722222222222</v>
      </c>
      <c r="T11" s="134">
        <v>0.5208333333333334</v>
      </c>
      <c r="U11" s="136">
        <v>300</v>
      </c>
      <c r="V11" s="137">
        <v>0.0009143518518518518</v>
      </c>
      <c r="W11" s="133">
        <v>0.5569444444444445</v>
      </c>
      <c r="X11" s="134">
        <v>0.5833333333333334</v>
      </c>
      <c r="Y11" s="138">
        <v>0</v>
      </c>
      <c r="Z11" s="81">
        <f t="shared" si="4"/>
        <v>0</v>
      </c>
      <c r="AA11" s="112">
        <f t="shared" si="5"/>
        <v>0.06805555555555559</v>
      </c>
      <c r="AB11" s="82">
        <f>L11*'Alap adatok'!$F$7</f>
        <v>0</v>
      </c>
      <c r="AC11" s="128">
        <f t="shared" si="6"/>
        <v>0</v>
      </c>
      <c r="AD11" s="128">
        <f t="shared" si="7"/>
        <v>0</v>
      </c>
      <c r="AE11" s="83">
        <f>(AC11*60+AD11)*'Alap adatok'!$F$8</f>
        <v>0</v>
      </c>
      <c r="AF11" s="84">
        <f t="shared" si="8"/>
        <v>300</v>
      </c>
      <c r="AG11" s="84">
        <f t="shared" si="9"/>
        <v>0</v>
      </c>
      <c r="AH11" s="229">
        <f>'Alap adatok'!$F$13</f>
        <v>0.1875</v>
      </c>
      <c r="AI11" s="88" t="s">
        <v>251</v>
      </c>
    </row>
    <row r="12" spans="1:35" ht="15">
      <c r="A12" s="276">
        <f>Nevezés!AF11</f>
        <v>13</v>
      </c>
      <c r="B12" s="276" t="str">
        <f>Nevezés!AD11</f>
        <v>TÓTH TAMÁS</v>
      </c>
      <c r="C12" s="276" t="str">
        <f>Nevezés!AE11</f>
        <v>TÓTH NÓRA</v>
      </c>
      <c r="D12" s="223">
        <f>PN_É!D12</f>
        <v>400</v>
      </c>
      <c r="E12" s="224">
        <f t="shared" si="0"/>
        <v>0</v>
      </c>
      <c r="F12" s="225">
        <f t="shared" si="1"/>
        <v>400</v>
      </c>
      <c r="G12" s="226">
        <f>PN_É!E12</f>
        <v>0.0061342592592592594</v>
      </c>
      <c r="H12" s="227">
        <f t="shared" si="2"/>
        <v>0.004618055555555556</v>
      </c>
      <c r="I12" s="228">
        <f t="shared" si="3"/>
        <v>0.010752314814814815</v>
      </c>
      <c r="J12" s="309">
        <f>Nevezés!AH11</f>
        <v>0.39444444444444443</v>
      </c>
      <c r="K12" s="120">
        <v>0.5291666666666667</v>
      </c>
      <c r="L12" s="121">
        <v>0</v>
      </c>
      <c r="M12" s="122">
        <v>0</v>
      </c>
      <c r="N12" s="124">
        <v>0.0010300925925925926</v>
      </c>
      <c r="O12" s="119">
        <v>0.43263888888888885</v>
      </c>
      <c r="P12" s="120">
        <v>0.4479166666666667</v>
      </c>
      <c r="Q12" s="122">
        <v>0</v>
      </c>
      <c r="R12" s="124">
        <v>0.0014930555555555556</v>
      </c>
      <c r="S12" s="119">
        <v>0.4583333333333333</v>
      </c>
      <c r="T12" s="120">
        <v>0.47361111111111115</v>
      </c>
      <c r="U12" s="122">
        <v>0</v>
      </c>
      <c r="V12" s="124">
        <v>0.0020949074074074073</v>
      </c>
      <c r="W12" s="119">
        <v>0.5083333333333333</v>
      </c>
      <c r="X12" s="120">
        <v>0.5180555555555556</v>
      </c>
      <c r="Y12" s="123">
        <v>0</v>
      </c>
      <c r="Z12" s="81">
        <f t="shared" si="4"/>
        <v>0</v>
      </c>
      <c r="AA12" s="112">
        <f t="shared" si="5"/>
        <v>0.04027777777777797</v>
      </c>
      <c r="AB12" s="82">
        <f>L12*'Alap adatok'!$F$7</f>
        <v>0</v>
      </c>
      <c r="AC12" s="128">
        <f t="shared" si="6"/>
        <v>0</v>
      </c>
      <c r="AD12" s="128">
        <f t="shared" si="7"/>
        <v>0</v>
      </c>
      <c r="AE12" s="83">
        <f>(AC12*60+AD12)*'Alap adatok'!$F$8</f>
        <v>0</v>
      </c>
      <c r="AF12" s="84">
        <f t="shared" si="8"/>
        <v>0</v>
      </c>
      <c r="AG12" s="84">
        <f t="shared" si="9"/>
        <v>0</v>
      </c>
      <c r="AH12" s="229">
        <f>'Alap adatok'!$F$13</f>
        <v>0.1875</v>
      </c>
      <c r="AI12" s="88" t="s">
        <v>251</v>
      </c>
    </row>
    <row r="13" spans="1:35" ht="15">
      <c r="A13" s="276">
        <f>Nevezés!AF12</f>
        <v>7</v>
      </c>
      <c r="B13" s="276" t="str">
        <f>Nevezés!AD12</f>
        <v>SZERB PÉTER</v>
      </c>
      <c r="C13" s="276" t="str">
        <f>Nevezés!AE12</f>
        <v>TARCSAI SÁNDOR </v>
      </c>
      <c r="D13" s="223">
        <f>PN_É!D13</f>
        <v>400</v>
      </c>
      <c r="E13" s="224">
        <f t="shared" si="0"/>
        <v>0</v>
      </c>
      <c r="F13" s="225">
        <f t="shared" si="1"/>
        <v>400</v>
      </c>
      <c r="G13" s="226">
        <f>PN_É!E13</f>
        <v>0.006122685185185186</v>
      </c>
      <c r="H13" s="227">
        <f t="shared" si="2"/>
        <v>0.005092592592592593</v>
      </c>
      <c r="I13" s="228">
        <f t="shared" si="3"/>
        <v>0.011215277777777779</v>
      </c>
      <c r="J13" s="309">
        <f>Nevezés!AH12</f>
        <v>0.3923611111111111</v>
      </c>
      <c r="K13" s="134">
        <v>0.5993055555555555</v>
      </c>
      <c r="L13" s="135">
        <v>0</v>
      </c>
      <c r="M13" s="136">
        <v>0</v>
      </c>
      <c r="N13" s="137">
        <v>0.0016319444444444445</v>
      </c>
      <c r="O13" s="133">
        <v>0.43263888888888885</v>
      </c>
      <c r="P13" s="134">
        <v>0.4395833333333334</v>
      </c>
      <c r="Q13" s="136">
        <v>0</v>
      </c>
      <c r="R13" s="137">
        <v>0.0021643518518518518</v>
      </c>
      <c r="S13" s="133">
        <v>0.45625</v>
      </c>
      <c r="T13" s="134">
        <v>0.4666666666666666</v>
      </c>
      <c r="U13" s="136">
        <v>0</v>
      </c>
      <c r="V13" s="137">
        <v>0.0012962962962962963</v>
      </c>
      <c r="W13" s="133">
        <v>0.5576388888888889</v>
      </c>
      <c r="X13" s="134">
        <v>0.5868055555555556</v>
      </c>
      <c r="Y13" s="138">
        <v>0</v>
      </c>
      <c r="Z13" s="81">
        <f t="shared" si="4"/>
        <v>0</v>
      </c>
      <c r="AA13" s="112">
        <f t="shared" si="5"/>
        <v>0.046527777777777835</v>
      </c>
      <c r="AB13" s="82">
        <f>L13*'Alap adatok'!$F$7</f>
        <v>0</v>
      </c>
      <c r="AC13" s="128">
        <f t="shared" si="6"/>
        <v>0</v>
      </c>
      <c r="AD13" s="128">
        <f t="shared" si="7"/>
        <v>0</v>
      </c>
      <c r="AE13" s="83">
        <f>(AC13*60+AD13)*'Alap adatok'!$F$8</f>
        <v>0</v>
      </c>
      <c r="AF13" s="84">
        <f t="shared" si="8"/>
        <v>0</v>
      </c>
      <c r="AG13" s="84">
        <f t="shared" si="9"/>
        <v>0</v>
      </c>
      <c r="AH13" s="229">
        <f>'Alap adatok'!$F$13</f>
        <v>0.1875</v>
      </c>
      <c r="AI13" s="88" t="s">
        <v>251</v>
      </c>
    </row>
    <row r="14" spans="1:35" ht="15">
      <c r="A14" s="276">
        <f>Nevezés!AF13</f>
        <v>4</v>
      </c>
      <c r="B14" s="276" t="str">
        <f>Nevezés!AD13</f>
        <v>ROMÁN BARBARA</v>
      </c>
      <c r="C14" s="276" t="str">
        <f>Nevezés!AE13</f>
        <v>VARGA ANDREA (BAGOOLY)</v>
      </c>
      <c r="D14" s="223">
        <f>PN_É!D14</f>
        <v>500</v>
      </c>
      <c r="E14" s="224">
        <f t="shared" si="0"/>
        <v>3800</v>
      </c>
      <c r="F14" s="225">
        <f t="shared" si="1"/>
        <v>4300</v>
      </c>
      <c r="G14" s="226">
        <f>PN_É!E14</f>
        <v>0.006087962962962963</v>
      </c>
      <c r="H14" s="227">
        <f t="shared" si="2"/>
        <v>0</v>
      </c>
      <c r="I14" s="228">
        <f t="shared" si="3"/>
        <v>0.006087962962962963</v>
      </c>
      <c r="J14" s="309">
        <f>Nevezés!AH13</f>
        <v>0.3986111111111111</v>
      </c>
      <c r="K14" s="120"/>
      <c r="L14" s="121">
        <v>8</v>
      </c>
      <c r="M14" s="122">
        <v>1000</v>
      </c>
      <c r="N14" s="124"/>
      <c r="O14" s="119"/>
      <c r="P14" s="120"/>
      <c r="Q14" s="122">
        <v>1000</v>
      </c>
      <c r="R14" s="124"/>
      <c r="S14" s="119"/>
      <c r="T14" s="120"/>
      <c r="U14" s="122">
        <v>1000</v>
      </c>
      <c r="V14" s="124"/>
      <c r="W14" s="119"/>
      <c r="X14" s="120"/>
      <c r="Y14" s="123"/>
      <c r="Z14" s="81">
        <f t="shared" si="4"/>
        <v>0</v>
      </c>
      <c r="AA14" s="112">
        <f t="shared" si="5"/>
        <v>0</v>
      </c>
      <c r="AB14" s="82">
        <f>L14*'Alap adatok'!$F$7</f>
        <v>800</v>
      </c>
      <c r="AC14" s="128">
        <f t="shared" si="6"/>
        <v>0</v>
      </c>
      <c r="AD14" s="128">
        <f t="shared" si="7"/>
        <v>0</v>
      </c>
      <c r="AE14" s="83">
        <f>(AC14*60+AD14)*'Alap adatok'!$F$8</f>
        <v>0</v>
      </c>
      <c r="AF14" s="84">
        <f t="shared" si="8"/>
        <v>3000</v>
      </c>
      <c r="AG14" s="84">
        <f t="shared" si="9"/>
        <v>0</v>
      </c>
      <c r="AH14" s="229">
        <f>'Alap adatok'!$F$13</f>
        <v>0.1875</v>
      </c>
      <c r="AI14" s="88" t="s">
        <v>251</v>
      </c>
    </row>
    <row r="15" spans="1:35" ht="15">
      <c r="A15" s="276">
        <f>Nevezés!AF14</f>
        <v>28</v>
      </c>
      <c r="B15" s="276" t="str">
        <f>Nevezés!AD14</f>
        <v>KIS FERENC</v>
      </c>
      <c r="C15" s="276" t="str">
        <f>Nevezés!AE14</f>
        <v>RÁCZ DONÁT</v>
      </c>
      <c r="D15" s="223">
        <f>PN_É!D15</f>
        <v>0</v>
      </c>
      <c r="E15" s="224">
        <f t="shared" si="0"/>
        <v>0</v>
      </c>
      <c r="F15" s="225">
        <f t="shared" si="1"/>
        <v>0</v>
      </c>
      <c r="G15" s="226">
        <f>PN_É!E15</f>
        <v>0.006504629629629629</v>
      </c>
      <c r="H15" s="227">
        <f t="shared" si="2"/>
        <v>0.004803240740740741</v>
      </c>
      <c r="I15" s="228">
        <f t="shared" si="3"/>
        <v>0.011307870370370371</v>
      </c>
      <c r="J15" s="309">
        <f>Nevezés!AH14</f>
        <v>0.40902777777777777</v>
      </c>
      <c r="K15" s="134">
        <v>0.5909722222222222</v>
      </c>
      <c r="L15" s="135">
        <v>0</v>
      </c>
      <c r="M15" s="136">
        <v>0</v>
      </c>
      <c r="N15" s="137">
        <v>0.0011689814814814816</v>
      </c>
      <c r="O15" s="133">
        <v>0.47222222222222227</v>
      </c>
      <c r="P15" s="134">
        <v>0.49652777777777773</v>
      </c>
      <c r="Q15" s="136">
        <v>0</v>
      </c>
      <c r="R15" s="137">
        <v>0.0017708333333333332</v>
      </c>
      <c r="S15" s="133">
        <v>0.5055555555555555</v>
      </c>
      <c r="T15" s="134">
        <v>0.5298611111111111</v>
      </c>
      <c r="U15" s="136">
        <v>0</v>
      </c>
      <c r="V15" s="137">
        <v>0.0018634259259259261</v>
      </c>
      <c r="W15" s="133">
        <v>0.5569444444444445</v>
      </c>
      <c r="X15" s="134">
        <v>0.5833333333333334</v>
      </c>
      <c r="Y15" s="138">
        <v>0</v>
      </c>
      <c r="Z15" s="81">
        <f t="shared" si="4"/>
        <v>0</v>
      </c>
      <c r="AA15" s="112">
        <f t="shared" si="5"/>
        <v>0.07500000000000001</v>
      </c>
      <c r="AB15" s="82">
        <f>L15*'Alap adatok'!$F$7</f>
        <v>0</v>
      </c>
      <c r="AC15" s="128">
        <f t="shared" si="6"/>
        <v>0</v>
      </c>
      <c r="AD15" s="128">
        <f t="shared" si="7"/>
        <v>0</v>
      </c>
      <c r="AE15" s="83">
        <f>(AC15*60+AD15)*'Alap adatok'!$F$8</f>
        <v>0</v>
      </c>
      <c r="AF15" s="84">
        <f t="shared" si="8"/>
        <v>0</v>
      </c>
      <c r="AG15" s="84">
        <f t="shared" si="9"/>
        <v>0</v>
      </c>
      <c r="AH15" s="229">
        <f>'Alap adatok'!$F$13</f>
        <v>0.1875</v>
      </c>
      <c r="AI15" s="88" t="s">
        <v>251</v>
      </c>
    </row>
    <row r="16" spans="1:35" ht="15">
      <c r="A16" s="276">
        <f>Nevezés!AF15</f>
        <v>32</v>
      </c>
      <c r="B16" s="276" t="str">
        <f>Nevezés!AD15</f>
        <v>LÁZÁR KORNÉL</v>
      </c>
      <c r="C16" s="276" t="str">
        <f>Nevezés!AE15</f>
        <v>LÁZÁR KONRÁD</v>
      </c>
      <c r="D16" s="223">
        <f>PN_É!D16</f>
        <v>200</v>
      </c>
      <c r="E16" s="224">
        <f t="shared" si="0"/>
        <v>200</v>
      </c>
      <c r="F16" s="225">
        <f t="shared" si="1"/>
        <v>400</v>
      </c>
      <c r="G16" s="226">
        <f>PN_É!E16</f>
        <v>0.006203703703703704</v>
      </c>
      <c r="H16" s="227">
        <f t="shared" si="2"/>
        <v>0.0060648148148148145</v>
      </c>
      <c r="I16" s="228">
        <f t="shared" si="3"/>
        <v>0.012268518518518519</v>
      </c>
      <c r="J16" s="309">
        <f>Nevezés!AH15</f>
        <v>0.3986111111111111</v>
      </c>
      <c r="K16" s="120">
        <v>0.5861111111111111</v>
      </c>
      <c r="L16" s="121">
        <v>0</v>
      </c>
      <c r="M16" s="122">
        <v>200</v>
      </c>
      <c r="N16" s="124">
        <v>0.0030324074074074073</v>
      </c>
      <c r="O16" s="119">
        <v>0.44027777777777777</v>
      </c>
      <c r="P16" s="120">
        <v>0.4583333333333333</v>
      </c>
      <c r="Q16" s="122">
        <v>0</v>
      </c>
      <c r="R16" s="124">
        <v>0.0018171296296296297</v>
      </c>
      <c r="S16" s="119">
        <v>0.48125</v>
      </c>
      <c r="T16" s="120">
        <v>0.5027777777777778</v>
      </c>
      <c r="U16" s="122">
        <v>0</v>
      </c>
      <c r="V16" s="124">
        <v>0.0012152777777777778</v>
      </c>
      <c r="W16" s="119">
        <v>0.5284722222222222</v>
      </c>
      <c r="X16" s="120">
        <v>0.545138888888889</v>
      </c>
      <c r="Y16" s="123">
        <v>0</v>
      </c>
      <c r="Z16" s="81">
        <f t="shared" si="4"/>
        <v>0</v>
      </c>
      <c r="AA16" s="112">
        <f t="shared" si="5"/>
        <v>0.05625000000000002</v>
      </c>
      <c r="AB16" s="82">
        <f>L16*'Alap adatok'!$F$7</f>
        <v>0</v>
      </c>
      <c r="AC16" s="128">
        <f t="shared" si="6"/>
        <v>0</v>
      </c>
      <c r="AD16" s="128">
        <f t="shared" si="7"/>
        <v>0</v>
      </c>
      <c r="AE16" s="83">
        <f>(AC16*60+AD16)*'Alap adatok'!$F$8</f>
        <v>0</v>
      </c>
      <c r="AF16" s="84">
        <f t="shared" si="8"/>
        <v>200</v>
      </c>
      <c r="AG16" s="84">
        <f t="shared" si="9"/>
        <v>0</v>
      </c>
      <c r="AH16" s="229">
        <f>'Alap adatok'!$F$13</f>
        <v>0.1875</v>
      </c>
      <c r="AI16" s="88" t="s">
        <v>251</v>
      </c>
    </row>
    <row r="17" spans="1:35" ht="15">
      <c r="A17" s="276">
        <f>Nevezés!AF16</f>
        <v>38</v>
      </c>
      <c r="B17" s="276" t="str">
        <f>Nevezés!AD16</f>
        <v>SZABÓ ZOLTÁN </v>
      </c>
      <c r="C17" s="276" t="str">
        <f>Nevezés!AE16</f>
        <v>SZABADI ISTVÁN</v>
      </c>
      <c r="D17" s="223">
        <f>PN_É!D17</f>
        <v>0</v>
      </c>
      <c r="E17" s="224">
        <f t="shared" si="0"/>
        <v>0</v>
      </c>
      <c r="F17" s="225">
        <f t="shared" si="1"/>
        <v>0</v>
      </c>
      <c r="G17" s="226">
        <f>PN_É!E17</f>
        <v>0.012708333333333334</v>
      </c>
      <c r="H17" s="227">
        <f t="shared" si="2"/>
        <v>0.0068402777777777785</v>
      </c>
      <c r="I17" s="228">
        <f t="shared" si="3"/>
        <v>0.019548611111111114</v>
      </c>
      <c r="J17" s="309">
        <f>Nevezés!AH16</f>
        <v>0.4076388888888889</v>
      </c>
      <c r="K17" s="134">
        <v>0.6270833333333333</v>
      </c>
      <c r="L17" s="135">
        <v>0</v>
      </c>
      <c r="M17" s="136">
        <v>0</v>
      </c>
      <c r="N17" s="137">
        <v>0.0021875</v>
      </c>
      <c r="O17" s="133">
        <v>0.4576388888888889</v>
      </c>
      <c r="P17" s="134">
        <v>0.4826388888888889</v>
      </c>
      <c r="Q17" s="136">
        <v>0</v>
      </c>
      <c r="R17" s="137">
        <v>0.002349537037037037</v>
      </c>
      <c r="S17" s="133">
        <v>0.4923611111111111</v>
      </c>
      <c r="T17" s="134">
        <v>0.5111111111111112</v>
      </c>
      <c r="U17" s="136">
        <v>0</v>
      </c>
      <c r="V17" s="137">
        <v>0.0023032407407407407</v>
      </c>
      <c r="W17" s="133">
        <v>0.5722222222222222</v>
      </c>
      <c r="X17" s="134">
        <v>0.5868055555555556</v>
      </c>
      <c r="Y17" s="138">
        <v>0</v>
      </c>
      <c r="Z17" s="81">
        <f t="shared" si="4"/>
        <v>0</v>
      </c>
      <c r="AA17" s="112">
        <f t="shared" si="5"/>
        <v>0.058333333333333515</v>
      </c>
      <c r="AB17" s="82">
        <f>L17*'Alap adatok'!$F$7</f>
        <v>0</v>
      </c>
      <c r="AC17" s="128">
        <f t="shared" si="6"/>
        <v>0</v>
      </c>
      <c r="AD17" s="128">
        <f t="shared" si="7"/>
        <v>0</v>
      </c>
      <c r="AE17" s="83">
        <f>(AC17*60+AD17)*'Alap adatok'!$F$8</f>
        <v>0</v>
      </c>
      <c r="AF17" s="84">
        <f t="shared" si="8"/>
        <v>0</v>
      </c>
      <c r="AG17" s="84">
        <f t="shared" si="9"/>
        <v>0</v>
      </c>
      <c r="AH17" s="229">
        <f>'Alap adatok'!$F$13</f>
        <v>0.1875</v>
      </c>
      <c r="AI17" s="88" t="s">
        <v>251</v>
      </c>
    </row>
    <row r="18" spans="1:35" ht="15">
      <c r="A18" s="276">
        <f>Nevezés!AF17</f>
        <v>33</v>
      </c>
      <c r="B18" s="276" t="str">
        <f>Nevezés!AD17</f>
        <v>DOMONYI LÁSZLÓ</v>
      </c>
      <c r="C18" s="276" t="str">
        <f>Nevezés!AE17</f>
        <v>LEHÓCZKI ZSOLT</v>
      </c>
      <c r="D18" s="223">
        <f>PN_É!D18</f>
        <v>200</v>
      </c>
      <c r="E18" s="224">
        <f t="shared" si="0"/>
        <v>0</v>
      </c>
      <c r="F18" s="225">
        <f t="shared" si="1"/>
        <v>200</v>
      </c>
      <c r="G18" s="226">
        <f>PN_É!E18</f>
        <v>0.009664351851851851</v>
      </c>
      <c r="H18" s="227">
        <f t="shared" si="2"/>
        <v>0.007893518518518518</v>
      </c>
      <c r="I18" s="228">
        <f t="shared" si="3"/>
        <v>0.01755787037037037</v>
      </c>
      <c r="J18" s="309">
        <f>Nevezés!AH17</f>
        <v>0.4</v>
      </c>
      <c r="K18" s="120">
        <v>0.5604166666666667</v>
      </c>
      <c r="L18" s="121">
        <v>0</v>
      </c>
      <c r="M18" s="122">
        <v>0</v>
      </c>
      <c r="N18" s="124">
        <v>0.003344907407407407</v>
      </c>
      <c r="O18" s="119">
        <v>0.4479166666666667</v>
      </c>
      <c r="P18" s="120">
        <v>0.46875</v>
      </c>
      <c r="Q18" s="122">
        <v>0</v>
      </c>
      <c r="R18" s="124">
        <v>0.003101851851851852</v>
      </c>
      <c r="S18" s="119">
        <v>0.47430555555555554</v>
      </c>
      <c r="T18" s="120">
        <v>0.49444444444444446</v>
      </c>
      <c r="U18" s="122">
        <v>0</v>
      </c>
      <c r="V18" s="124">
        <v>0.0014467592592592594</v>
      </c>
      <c r="W18" s="119">
        <v>0.5256944444444445</v>
      </c>
      <c r="X18" s="120">
        <v>0.5416666666666666</v>
      </c>
      <c r="Y18" s="123">
        <v>0</v>
      </c>
      <c r="Z18" s="81">
        <f t="shared" si="4"/>
        <v>0</v>
      </c>
      <c r="AA18" s="112">
        <f t="shared" si="5"/>
        <v>0.05694444444444441</v>
      </c>
      <c r="AB18" s="82">
        <f>L18*'Alap adatok'!$F$7</f>
        <v>0</v>
      </c>
      <c r="AC18" s="128">
        <f t="shared" si="6"/>
        <v>0</v>
      </c>
      <c r="AD18" s="128">
        <f t="shared" si="7"/>
        <v>0</v>
      </c>
      <c r="AE18" s="83">
        <f>(AC18*60+AD18)*'Alap adatok'!$F$8</f>
        <v>0</v>
      </c>
      <c r="AF18" s="84">
        <f t="shared" si="8"/>
        <v>0</v>
      </c>
      <c r="AG18" s="84">
        <f t="shared" si="9"/>
        <v>0</v>
      </c>
      <c r="AH18" s="229">
        <f>'Alap adatok'!$F$13</f>
        <v>0.1875</v>
      </c>
      <c r="AI18" s="88" t="s">
        <v>251</v>
      </c>
    </row>
    <row r="19" spans="1:35" ht="15">
      <c r="A19" s="276">
        <f>Nevezés!AF18</f>
        <v>0</v>
      </c>
      <c r="B19" s="276">
        <f>Nevezés!AD18</f>
        <v>0</v>
      </c>
      <c r="C19" s="276">
        <f>Nevezés!AE18</f>
        <v>0</v>
      </c>
      <c r="D19" s="223">
        <f>PN_É!D19</f>
        <v>0</v>
      </c>
      <c r="E19" s="224">
        <f t="shared" si="0"/>
        <v>0</v>
      </c>
      <c r="F19" s="225">
        <f t="shared" si="1"/>
        <v>0</v>
      </c>
      <c r="G19" s="226">
        <f>PN_É!E19</f>
        <v>0</v>
      </c>
      <c r="H19" s="227">
        <f t="shared" si="2"/>
        <v>0</v>
      </c>
      <c r="I19" s="228">
        <f t="shared" si="3"/>
        <v>0</v>
      </c>
      <c r="J19" s="309">
        <f>Nevezés!AH18</f>
        <v>0</v>
      </c>
      <c r="K19" s="134"/>
      <c r="L19" s="135"/>
      <c r="M19" s="136"/>
      <c r="N19" s="137"/>
      <c r="O19" s="133"/>
      <c r="P19" s="134"/>
      <c r="Q19" s="136"/>
      <c r="R19" s="137"/>
      <c r="S19" s="133"/>
      <c r="T19" s="134"/>
      <c r="U19" s="136"/>
      <c r="V19" s="137"/>
      <c r="W19" s="133"/>
      <c r="X19" s="134"/>
      <c r="Y19" s="138"/>
      <c r="Z19" s="81">
        <f t="shared" si="4"/>
        <v>0</v>
      </c>
      <c r="AA19" s="112">
        <f t="shared" si="5"/>
        <v>0</v>
      </c>
      <c r="AB19" s="82">
        <f>L19*'Alap adatok'!$F$7</f>
        <v>0</v>
      </c>
      <c r="AC19" s="128">
        <f t="shared" si="6"/>
        <v>0</v>
      </c>
      <c r="AD19" s="128">
        <f t="shared" si="7"/>
        <v>0</v>
      </c>
      <c r="AE19" s="83">
        <f>(AC19*60+AD19)*'Alap adatok'!$F$8</f>
        <v>0</v>
      </c>
      <c r="AF19" s="84">
        <f t="shared" si="8"/>
        <v>0</v>
      </c>
      <c r="AG19" s="84">
        <f t="shared" si="9"/>
        <v>0</v>
      </c>
      <c r="AH19" s="229">
        <f>'Alap adatok'!$F$13</f>
        <v>0.1875</v>
      </c>
      <c r="AI19" s="88" t="s">
        <v>251</v>
      </c>
    </row>
    <row r="20" spans="1:35" ht="15">
      <c r="A20" s="276">
        <f>Nevezés!AF19</f>
        <v>0</v>
      </c>
      <c r="B20" s="276">
        <f>Nevezés!AD19</f>
        <v>0</v>
      </c>
      <c r="C20" s="276">
        <f>Nevezés!AE19</f>
        <v>0</v>
      </c>
      <c r="D20" s="223">
        <f>PN_É!D20</f>
        <v>0</v>
      </c>
      <c r="E20" s="224">
        <f t="shared" si="0"/>
        <v>0</v>
      </c>
      <c r="F20" s="225">
        <f t="shared" si="1"/>
        <v>0</v>
      </c>
      <c r="G20" s="226">
        <f>PN_É!E20</f>
        <v>0</v>
      </c>
      <c r="H20" s="227">
        <f t="shared" si="2"/>
        <v>0</v>
      </c>
      <c r="I20" s="228">
        <f t="shared" si="3"/>
        <v>0</v>
      </c>
      <c r="J20" s="309">
        <f>Nevezés!AH19</f>
        <v>0</v>
      </c>
      <c r="K20" s="120"/>
      <c r="L20" s="121"/>
      <c r="M20" s="122"/>
      <c r="N20" s="124"/>
      <c r="O20" s="119"/>
      <c r="P20" s="120"/>
      <c r="Q20" s="122"/>
      <c r="R20" s="124"/>
      <c r="S20" s="119"/>
      <c r="T20" s="120"/>
      <c r="U20" s="122"/>
      <c r="V20" s="124"/>
      <c r="W20" s="119"/>
      <c r="X20" s="120"/>
      <c r="Y20" s="123"/>
      <c r="Z20" s="81">
        <f t="shared" si="4"/>
        <v>0</v>
      </c>
      <c r="AA20" s="112">
        <f t="shared" si="5"/>
        <v>0</v>
      </c>
      <c r="AB20" s="82">
        <f>L20*'Alap adatok'!$F$7</f>
        <v>0</v>
      </c>
      <c r="AC20" s="128">
        <f t="shared" si="6"/>
        <v>0</v>
      </c>
      <c r="AD20" s="128">
        <f t="shared" si="7"/>
        <v>0</v>
      </c>
      <c r="AE20" s="83">
        <f>(AC20*60+AD20)*'Alap adatok'!$F$8</f>
        <v>0</v>
      </c>
      <c r="AF20" s="84">
        <f t="shared" si="8"/>
        <v>0</v>
      </c>
      <c r="AG20" s="84">
        <f t="shared" si="9"/>
        <v>0</v>
      </c>
      <c r="AH20" s="229">
        <f>'Alap adatok'!$F$13</f>
        <v>0.1875</v>
      </c>
      <c r="AI20" s="88" t="s">
        <v>251</v>
      </c>
    </row>
    <row r="21" spans="1:35" ht="15">
      <c r="A21" s="276">
        <f>Nevezés!AF20</f>
        <v>0</v>
      </c>
      <c r="B21" s="276">
        <f>Nevezés!AD20</f>
        <v>0</v>
      </c>
      <c r="C21" s="276">
        <f>Nevezés!AE20</f>
        <v>0</v>
      </c>
      <c r="D21" s="223">
        <f>PN_É!D21</f>
        <v>0</v>
      </c>
      <c r="E21" s="224">
        <f t="shared" si="0"/>
        <v>0</v>
      </c>
      <c r="F21" s="225">
        <f t="shared" si="1"/>
        <v>0</v>
      </c>
      <c r="G21" s="226">
        <f>PN_É!E21</f>
        <v>0</v>
      </c>
      <c r="H21" s="227">
        <f t="shared" si="2"/>
        <v>0</v>
      </c>
      <c r="I21" s="228">
        <f t="shared" si="3"/>
        <v>0</v>
      </c>
      <c r="J21" s="309">
        <f>Nevezés!AH20</f>
        <v>0</v>
      </c>
      <c r="K21" s="134"/>
      <c r="L21" s="135"/>
      <c r="M21" s="136"/>
      <c r="N21" s="137"/>
      <c r="O21" s="133"/>
      <c r="P21" s="134"/>
      <c r="Q21" s="136"/>
      <c r="R21" s="137"/>
      <c r="S21" s="133"/>
      <c r="T21" s="134"/>
      <c r="U21" s="136"/>
      <c r="V21" s="137"/>
      <c r="W21" s="133"/>
      <c r="X21" s="134"/>
      <c r="Y21" s="138"/>
      <c r="Z21" s="81">
        <f t="shared" si="4"/>
        <v>0</v>
      </c>
      <c r="AA21" s="112">
        <f t="shared" si="5"/>
        <v>0</v>
      </c>
      <c r="AB21" s="82">
        <f>L21*'Alap adatok'!$F$7</f>
        <v>0</v>
      </c>
      <c r="AC21" s="128">
        <f t="shared" si="6"/>
        <v>0</v>
      </c>
      <c r="AD21" s="128">
        <f t="shared" si="7"/>
        <v>0</v>
      </c>
      <c r="AE21" s="83">
        <f>(AC21*60+AD21)*'Alap adatok'!$F$8</f>
        <v>0</v>
      </c>
      <c r="AF21" s="84">
        <f t="shared" si="8"/>
        <v>0</v>
      </c>
      <c r="AG21" s="84">
        <f t="shared" si="9"/>
        <v>0</v>
      </c>
      <c r="AH21" s="229">
        <f>'Alap adatok'!$F$13</f>
        <v>0.1875</v>
      </c>
      <c r="AI21" s="88" t="s">
        <v>251</v>
      </c>
    </row>
    <row r="22" spans="1:35" ht="15">
      <c r="A22" s="276">
        <f>Nevezés!AF21</f>
        <v>0</v>
      </c>
      <c r="B22" s="276">
        <f>Nevezés!AD21</f>
        <v>0</v>
      </c>
      <c r="C22" s="276">
        <f>Nevezés!AE21</f>
        <v>0</v>
      </c>
      <c r="D22" s="223">
        <f>PN_É!D22</f>
        <v>0</v>
      </c>
      <c r="E22" s="224">
        <f t="shared" si="0"/>
        <v>0</v>
      </c>
      <c r="F22" s="225">
        <f t="shared" si="1"/>
        <v>0</v>
      </c>
      <c r="G22" s="226">
        <f>PN_É!E22</f>
        <v>0</v>
      </c>
      <c r="H22" s="227">
        <f t="shared" si="2"/>
        <v>0</v>
      </c>
      <c r="I22" s="228">
        <f t="shared" si="3"/>
        <v>0</v>
      </c>
      <c r="J22" s="309">
        <f>Nevezés!AH21</f>
        <v>0</v>
      </c>
      <c r="K22" s="120"/>
      <c r="L22" s="121"/>
      <c r="M22" s="122"/>
      <c r="N22" s="124"/>
      <c r="O22" s="119"/>
      <c r="P22" s="120"/>
      <c r="Q22" s="122"/>
      <c r="R22" s="124"/>
      <c r="S22" s="119"/>
      <c r="T22" s="120"/>
      <c r="U22" s="122"/>
      <c r="V22" s="124"/>
      <c r="W22" s="119"/>
      <c r="X22" s="120"/>
      <c r="Y22" s="123"/>
      <c r="Z22" s="81">
        <f t="shared" si="4"/>
        <v>0</v>
      </c>
      <c r="AA22" s="112">
        <f t="shared" si="5"/>
        <v>0</v>
      </c>
      <c r="AB22" s="82">
        <f>L22*'Alap adatok'!$F$7</f>
        <v>0</v>
      </c>
      <c r="AC22" s="128">
        <f t="shared" si="6"/>
        <v>0</v>
      </c>
      <c r="AD22" s="128">
        <f t="shared" si="7"/>
        <v>0</v>
      </c>
      <c r="AE22" s="83">
        <f>(AC22*60+AD22)*'Alap adatok'!$F$8</f>
        <v>0</v>
      </c>
      <c r="AF22" s="84">
        <f t="shared" si="8"/>
        <v>0</v>
      </c>
      <c r="AG22" s="84">
        <f t="shared" si="9"/>
        <v>0</v>
      </c>
      <c r="AH22" s="229">
        <f>'Alap adatok'!$F$13</f>
        <v>0.1875</v>
      </c>
      <c r="AI22" s="88" t="s">
        <v>251</v>
      </c>
    </row>
    <row r="23" spans="1:35" ht="15">
      <c r="A23" s="276">
        <f>Nevezés!AF22</f>
        <v>0</v>
      </c>
      <c r="B23" s="276">
        <f>Nevezés!AD22</f>
        <v>0</v>
      </c>
      <c r="C23" s="276">
        <f>Nevezés!AE22</f>
        <v>0</v>
      </c>
      <c r="D23" s="223">
        <f>PN_É!D23</f>
        <v>0</v>
      </c>
      <c r="E23" s="224">
        <f t="shared" si="0"/>
        <v>0</v>
      </c>
      <c r="F23" s="225">
        <f t="shared" si="1"/>
        <v>0</v>
      </c>
      <c r="G23" s="226">
        <f>PN_É!E23</f>
        <v>0</v>
      </c>
      <c r="H23" s="227">
        <f t="shared" si="2"/>
        <v>0</v>
      </c>
      <c r="I23" s="228">
        <f t="shared" si="3"/>
        <v>0</v>
      </c>
      <c r="J23" s="309">
        <f>Nevezés!AH22</f>
        <v>0</v>
      </c>
      <c r="K23" s="134"/>
      <c r="L23" s="135"/>
      <c r="M23" s="136"/>
      <c r="N23" s="137"/>
      <c r="O23" s="133"/>
      <c r="P23" s="134"/>
      <c r="Q23" s="136"/>
      <c r="R23" s="137"/>
      <c r="S23" s="133"/>
      <c r="T23" s="134"/>
      <c r="U23" s="136"/>
      <c r="V23" s="137"/>
      <c r="W23" s="133"/>
      <c r="X23" s="134"/>
      <c r="Y23" s="138"/>
      <c r="Z23" s="81">
        <f t="shared" si="4"/>
        <v>0</v>
      </c>
      <c r="AA23" s="112">
        <f t="shared" si="5"/>
        <v>0</v>
      </c>
      <c r="AB23" s="82">
        <f>L23*'Alap adatok'!$F$7</f>
        <v>0</v>
      </c>
      <c r="AC23" s="128">
        <f t="shared" si="6"/>
        <v>0</v>
      </c>
      <c r="AD23" s="128">
        <f t="shared" si="7"/>
        <v>0</v>
      </c>
      <c r="AE23" s="83">
        <f>(AC23*60+AD23)*'Alap adatok'!$F$8</f>
        <v>0</v>
      </c>
      <c r="AF23" s="84">
        <f t="shared" si="8"/>
        <v>0</v>
      </c>
      <c r="AG23" s="84">
        <f t="shared" si="9"/>
        <v>0</v>
      </c>
      <c r="AH23" s="229">
        <f>'Alap adatok'!$F$13</f>
        <v>0.1875</v>
      </c>
      <c r="AI23" s="88" t="s">
        <v>251</v>
      </c>
    </row>
    <row r="24" spans="1:35" ht="15">
      <c r="A24" s="276">
        <f>Nevezés!AF23</f>
        <v>0</v>
      </c>
      <c r="B24" s="276">
        <f>Nevezés!AD23</f>
        <v>0</v>
      </c>
      <c r="C24" s="276">
        <f>Nevezés!AE23</f>
        <v>0</v>
      </c>
      <c r="D24" s="223">
        <f>PN_É!D24</f>
        <v>0</v>
      </c>
      <c r="E24" s="224">
        <f t="shared" si="0"/>
        <v>0</v>
      </c>
      <c r="F24" s="225">
        <f t="shared" si="1"/>
        <v>0</v>
      </c>
      <c r="G24" s="226">
        <f>PN_É!E24</f>
        <v>0</v>
      </c>
      <c r="H24" s="227">
        <f t="shared" si="2"/>
        <v>0</v>
      </c>
      <c r="I24" s="228">
        <f t="shared" si="3"/>
        <v>0</v>
      </c>
      <c r="J24" s="309">
        <f>Nevezés!AH23</f>
        <v>0</v>
      </c>
      <c r="K24" s="120"/>
      <c r="L24" s="121"/>
      <c r="M24" s="122"/>
      <c r="N24" s="124"/>
      <c r="O24" s="119"/>
      <c r="P24" s="120"/>
      <c r="Q24" s="122"/>
      <c r="R24" s="124"/>
      <c r="S24" s="119"/>
      <c r="T24" s="120"/>
      <c r="U24" s="122"/>
      <c r="V24" s="124"/>
      <c r="W24" s="119"/>
      <c r="X24" s="120"/>
      <c r="Y24" s="123"/>
      <c r="Z24" s="81">
        <f t="shared" si="4"/>
        <v>0</v>
      </c>
      <c r="AA24" s="112">
        <f t="shared" si="5"/>
        <v>0</v>
      </c>
      <c r="AB24" s="82">
        <f>L24*'Alap adatok'!$F$7</f>
        <v>0</v>
      </c>
      <c r="AC24" s="128">
        <f t="shared" si="6"/>
        <v>0</v>
      </c>
      <c r="AD24" s="128">
        <f t="shared" si="7"/>
        <v>0</v>
      </c>
      <c r="AE24" s="83">
        <f>(AC24*60+AD24)*'Alap adatok'!$F$8</f>
        <v>0</v>
      </c>
      <c r="AF24" s="84">
        <f t="shared" si="8"/>
        <v>0</v>
      </c>
      <c r="AG24" s="84">
        <f t="shared" si="9"/>
        <v>0</v>
      </c>
      <c r="AH24" s="229">
        <f>'Alap adatok'!$F$13</f>
        <v>0.1875</v>
      </c>
      <c r="AI24" s="88" t="s">
        <v>251</v>
      </c>
    </row>
    <row r="25" spans="1:35" ht="15">
      <c r="A25" s="276">
        <f>Nevezés!AF24</f>
        <v>0</v>
      </c>
      <c r="B25" s="276">
        <f>Nevezés!AD24</f>
        <v>0</v>
      </c>
      <c r="C25" s="276">
        <f>Nevezés!AE24</f>
        <v>0</v>
      </c>
      <c r="D25" s="223">
        <f>PN_É!D25</f>
        <v>0</v>
      </c>
      <c r="E25" s="224">
        <f t="shared" si="0"/>
        <v>0</v>
      </c>
      <c r="F25" s="225">
        <f t="shared" si="1"/>
        <v>0</v>
      </c>
      <c r="G25" s="226">
        <f>PN_É!E25</f>
        <v>0</v>
      </c>
      <c r="H25" s="227">
        <f t="shared" si="2"/>
        <v>0</v>
      </c>
      <c r="I25" s="228">
        <f t="shared" si="3"/>
        <v>0</v>
      </c>
      <c r="J25" s="309">
        <f>Nevezés!AH24</f>
        <v>0</v>
      </c>
      <c r="K25" s="134"/>
      <c r="L25" s="135"/>
      <c r="M25" s="136"/>
      <c r="N25" s="137"/>
      <c r="O25" s="133"/>
      <c r="P25" s="134"/>
      <c r="Q25" s="136"/>
      <c r="R25" s="137"/>
      <c r="S25" s="133"/>
      <c r="T25" s="134"/>
      <c r="U25" s="136"/>
      <c r="V25" s="137"/>
      <c r="W25" s="133"/>
      <c r="X25" s="134"/>
      <c r="Y25" s="138"/>
      <c r="Z25" s="81">
        <f t="shared" si="4"/>
        <v>0</v>
      </c>
      <c r="AA25" s="112">
        <f t="shared" si="5"/>
        <v>0</v>
      </c>
      <c r="AB25" s="82">
        <f>L25*'Alap adatok'!$F$7</f>
        <v>0</v>
      </c>
      <c r="AC25" s="128">
        <f t="shared" si="6"/>
        <v>0</v>
      </c>
      <c r="AD25" s="128">
        <f t="shared" si="7"/>
        <v>0</v>
      </c>
      <c r="AE25" s="83">
        <f>(AC25*60+AD25)*'Alap adatok'!$F$8</f>
        <v>0</v>
      </c>
      <c r="AF25" s="84">
        <f t="shared" si="8"/>
        <v>0</v>
      </c>
      <c r="AG25" s="84">
        <f t="shared" si="9"/>
        <v>0</v>
      </c>
      <c r="AH25" s="229">
        <f>'Alap adatok'!$F$13</f>
        <v>0.1875</v>
      </c>
      <c r="AI25" s="88" t="s">
        <v>251</v>
      </c>
    </row>
    <row r="26" spans="1:35" ht="15">
      <c r="A26" s="276">
        <f>Nevezés!AF25</f>
        <v>0</v>
      </c>
      <c r="B26" s="276">
        <f>Nevezés!AD25</f>
        <v>0</v>
      </c>
      <c r="C26" s="276">
        <f>Nevezés!AE25</f>
        <v>0</v>
      </c>
      <c r="D26" s="223">
        <f>PN_É!D26</f>
        <v>0</v>
      </c>
      <c r="E26" s="224">
        <f t="shared" si="0"/>
        <v>0</v>
      </c>
      <c r="F26" s="225">
        <f t="shared" si="1"/>
        <v>0</v>
      </c>
      <c r="G26" s="226">
        <f>PN_É!E26</f>
        <v>0</v>
      </c>
      <c r="H26" s="227">
        <f t="shared" si="2"/>
        <v>0</v>
      </c>
      <c r="I26" s="228">
        <f t="shared" si="3"/>
        <v>0</v>
      </c>
      <c r="J26" s="309">
        <f>Nevezés!AH25</f>
        <v>0</v>
      </c>
      <c r="K26" s="120"/>
      <c r="L26" s="121"/>
      <c r="M26" s="122"/>
      <c r="N26" s="124"/>
      <c r="O26" s="119"/>
      <c r="P26" s="120"/>
      <c r="Q26" s="122"/>
      <c r="R26" s="124"/>
      <c r="S26" s="119"/>
      <c r="T26" s="120"/>
      <c r="U26" s="122"/>
      <c r="V26" s="124"/>
      <c r="W26" s="119"/>
      <c r="X26" s="120"/>
      <c r="Y26" s="123"/>
      <c r="Z26" s="81">
        <f t="shared" si="4"/>
        <v>0</v>
      </c>
      <c r="AA26" s="112">
        <f t="shared" si="5"/>
        <v>0</v>
      </c>
      <c r="AB26" s="82">
        <f>L26*'Alap adatok'!$F$7</f>
        <v>0</v>
      </c>
      <c r="AC26" s="128">
        <f t="shared" si="6"/>
        <v>0</v>
      </c>
      <c r="AD26" s="128">
        <f t="shared" si="7"/>
        <v>0</v>
      </c>
      <c r="AE26" s="83">
        <f>(AC26*60+AD26)*'Alap adatok'!$F$8</f>
        <v>0</v>
      </c>
      <c r="AF26" s="84">
        <f t="shared" si="8"/>
        <v>0</v>
      </c>
      <c r="AG26" s="84">
        <f t="shared" si="9"/>
        <v>0</v>
      </c>
      <c r="AH26" s="229">
        <f>'Alap adatok'!$F$13</f>
        <v>0.1875</v>
      </c>
      <c r="AI26" s="88" t="s">
        <v>251</v>
      </c>
    </row>
    <row r="27" spans="1:35" ht="15">
      <c r="A27" s="276">
        <f>Nevezés!AF26</f>
        <v>0</v>
      </c>
      <c r="B27" s="276">
        <f>Nevezés!AD26</f>
        <v>0</v>
      </c>
      <c r="C27" s="276">
        <f>Nevezés!AE26</f>
        <v>0</v>
      </c>
      <c r="D27" s="223">
        <f>PN_É!D27</f>
        <v>0</v>
      </c>
      <c r="E27" s="224">
        <f t="shared" si="0"/>
        <v>0</v>
      </c>
      <c r="F27" s="225">
        <f t="shared" si="1"/>
        <v>0</v>
      </c>
      <c r="G27" s="226">
        <f>PN_É!E27</f>
        <v>0</v>
      </c>
      <c r="H27" s="227">
        <f t="shared" si="2"/>
        <v>0</v>
      </c>
      <c r="I27" s="228">
        <f t="shared" si="3"/>
        <v>0</v>
      </c>
      <c r="J27" s="309">
        <f>Nevezés!AH26</f>
        <v>0</v>
      </c>
      <c r="K27" s="134"/>
      <c r="L27" s="135"/>
      <c r="M27" s="136"/>
      <c r="N27" s="137"/>
      <c r="O27" s="133"/>
      <c r="P27" s="134"/>
      <c r="Q27" s="136"/>
      <c r="R27" s="137"/>
      <c r="S27" s="133"/>
      <c r="T27" s="134"/>
      <c r="U27" s="136"/>
      <c r="V27" s="137"/>
      <c r="W27" s="133"/>
      <c r="X27" s="134"/>
      <c r="Y27" s="138"/>
      <c r="Z27" s="81">
        <f t="shared" si="4"/>
        <v>0</v>
      </c>
      <c r="AA27" s="112">
        <f t="shared" si="5"/>
        <v>0</v>
      </c>
      <c r="AB27" s="82">
        <f>L27*'Alap adatok'!$F$7</f>
        <v>0</v>
      </c>
      <c r="AC27" s="128">
        <f t="shared" si="6"/>
        <v>0</v>
      </c>
      <c r="AD27" s="128">
        <f t="shared" si="7"/>
        <v>0</v>
      </c>
      <c r="AE27" s="83">
        <f>(AC27*60+AD27)*'Alap adatok'!$F$8</f>
        <v>0</v>
      </c>
      <c r="AF27" s="84">
        <f t="shared" si="8"/>
        <v>0</v>
      </c>
      <c r="AG27" s="84">
        <f t="shared" si="9"/>
        <v>0</v>
      </c>
      <c r="AH27" s="229">
        <f>'Alap adatok'!$F$13</f>
        <v>0.1875</v>
      </c>
      <c r="AI27" s="88" t="s">
        <v>251</v>
      </c>
    </row>
    <row r="28" spans="1:35" ht="15">
      <c r="A28" s="276">
        <f>Nevezés!AF27</f>
        <v>0</v>
      </c>
      <c r="B28" s="276">
        <f>Nevezés!AD27</f>
        <v>0</v>
      </c>
      <c r="C28" s="276">
        <f>Nevezés!AE27</f>
        <v>0</v>
      </c>
      <c r="D28" s="223">
        <f>PN_É!D28</f>
        <v>0</v>
      </c>
      <c r="E28" s="224">
        <f t="shared" si="0"/>
        <v>0</v>
      </c>
      <c r="F28" s="225">
        <f t="shared" si="1"/>
        <v>0</v>
      </c>
      <c r="G28" s="226">
        <f>PN_É!E28</f>
        <v>0</v>
      </c>
      <c r="H28" s="227">
        <f t="shared" si="2"/>
        <v>0</v>
      </c>
      <c r="I28" s="228">
        <f t="shared" si="3"/>
        <v>0</v>
      </c>
      <c r="J28" s="309">
        <f>Nevezés!AH27</f>
        <v>0</v>
      </c>
      <c r="K28" s="120"/>
      <c r="L28" s="121"/>
      <c r="M28" s="122"/>
      <c r="N28" s="124"/>
      <c r="O28" s="119"/>
      <c r="P28" s="120"/>
      <c r="Q28" s="122"/>
      <c r="R28" s="124"/>
      <c r="S28" s="119"/>
      <c r="T28" s="120"/>
      <c r="U28" s="122"/>
      <c r="V28" s="124"/>
      <c r="W28" s="119"/>
      <c r="X28" s="120"/>
      <c r="Y28" s="123"/>
      <c r="Z28" s="81">
        <f t="shared" si="4"/>
        <v>0</v>
      </c>
      <c r="AA28" s="112">
        <f t="shared" si="5"/>
        <v>0</v>
      </c>
      <c r="AB28" s="82">
        <f>L28*'Alap adatok'!$F$7</f>
        <v>0</v>
      </c>
      <c r="AC28" s="128">
        <f t="shared" si="6"/>
        <v>0</v>
      </c>
      <c r="AD28" s="128">
        <f t="shared" si="7"/>
        <v>0</v>
      </c>
      <c r="AE28" s="83">
        <f>(AC28*60+AD28)*'Alap adatok'!$F$8</f>
        <v>0</v>
      </c>
      <c r="AF28" s="84">
        <f t="shared" si="8"/>
        <v>0</v>
      </c>
      <c r="AG28" s="84">
        <f t="shared" si="9"/>
        <v>0</v>
      </c>
      <c r="AH28" s="229">
        <f>'Alap adatok'!$F$13</f>
        <v>0.1875</v>
      </c>
      <c r="AI28" s="88" t="s">
        <v>251</v>
      </c>
    </row>
    <row r="29" spans="1:35" ht="15">
      <c r="A29" s="276">
        <f>Nevezés!AF28</f>
        <v>0</v>
      </c>
      <c r="B29" s="276">
        <f>Nevezés!AD28</f>
        <v>0</v>
      </c>
      <c r="C29" s="276">
        <f>Nevezés!AE28</f>
        <v>0</v>
      </c>
      <c r="D29" s="223">
        <f>PN_É!D29</f>
        <v>0</v>
      </c>
      <c r="E29" s="224">
        <f t="shared" si="0"/>
        <v>0</v>
      </c>
      <c r="F29" s="225">
        <f t="shared" si="1"/>
        <v>0</v>
      </c>
      <c r="G29" s="226">
        <f>PN_É!E29</f>
        <v>0</v>
      </c>
      <c r="H29" s="227">
        <f t="shared" si="2"/>
        <v>0</v>
      </c>
      <c r="I29" s="228">
        <f t="shared" si="3"/>
        <v>0</v>
      </c>
      <c r="J29" s="309">
        <f>Nevezés!AH28</f>
        <v>0</v>
      </c>
      <c r="K29" s="134"/>
      <c r="L29" s="135"/>
      <c r="M29" s="136"/>
      <c r="N29" s="137"/>
      <c r="O29" s="133"/>
      <c r="P29" s="134"/>
      <c r="Q29" s="136"/>
      <c r="R29" s="137"/>
      <c r="S29" s="133"/>
      <c r="T29" s="134"/>
      <c r="U29" s="136"/>
      <c r="V29" s="137"/>
      <c r="W29" s="133"/>
      <c r="X29" s="134"/>
      <c r="Y29" s="138"/>
      <c r="Z29" s="81">
        <f t="shared" si="4"/>
        <v>0</v>
      </c>
      <c r="AA29" s="112">
        <f t="shared" si="5"/>
        <v>0</v>
      </c>
      <c r="AB29" s="82">
        <f>L29*'Alap adatok'!$F$7</f>
        <v>0</v>
      </c>
      <c r="AC29" s="128">
        <f t="shared" si="6"/>
        <v>0</v>
      </c>
      <c r="AD29" s="128">
        <f t="shared" si="7"/>
        <v>0</v>
      </c>
      <c r="AE29" s="83">
        <f>(AC29*60+AD29)*'Alap adatok'!$F$8</f>
        <v>0</v>
      </c>
      <c r="AF29" s="84">
        <f t="shared" si="8"/>
        <v>0</v>
      </c>
      <c r="AG29" s="84">
        <f t="shared" si="9"/>
        <v>0</v>
      </c>
      <c r="AH29" s="229">
        <f>'Alap adatok'!$F$13</f>
        <v>0.1875</v>
      </c>
      <c r="AI29" s="88" t="s">
        <v>251</v>
      </c>
    </row>
    <row r="30" spans="1:35" ht="15">
      <c r="A30" s="276">
        <f>Nevezés!AF29</f>
        <v>0</v>
      </c>
      <c r="B30" s="276">
        <f>Nevezés!AD29</f>
        <v>0</v>
      </c>
      <c r="C30" s="276">
        <f>Nevezés!AE29</f>
        <v>0</v>
      </c>
      <c r="D30" s="223">
        <f>PN_É!D30</f>
        <v>0</v>
      </c>
      <c r="E30" s="224">
        <f t="shared" si="0"/>
        <v>0</v>
      </c>
      <c r="F30" s="225">
        <f t="shared" si="1"/>
        <v>0</v>
      </c>
      <c r="G30" s="226">
        <f>PN_É!E30</f>
        <v>0</v>
      </c>
      <c r="H30" s="227">
        <f t="shared" si="2"/>
        <v>0</v>
      </c>
      <c r="I30" s="228">
        <f t="shared" si="3"/>
        <v>0</v>
      </c>
      <c r="J30" s="309">
        <f>Nevezés!AH29</f>
        <v>0</v>
      </c>
      <c r="K30" s="120"/>
      <c r="L30" s="121"/>
      <c r="M30" s="122"/>
      <c r="N30" s="124"/>
      <c r="O30" s="119"/>
      <c r="P30" s="120"/>
      <c r="Q30" s="122"/>
      <c r="R30" s="124"/>
      <c r="S30" s="119"/>
      <c r="T30" s="120"/>
      <c r="U30" s="122"/>
      <c r="V30" s="124"/>
      <c r="W30" s="119"/>
      <c r="X30" s="120"/>
      <c r="Y30" s="123"/>
      <c r="Z30" s="81">
        <f t="shared" si="4"/>
        <v>0</v>
      </c>
      <c r="AA30" s="112">
        <f t="shared" si="5"/>
        <v>0</v>
      </c>
      <c r="AB30" s="82">
        <f>L30*'Alap adatok'!$F$7</f>
        <v>0</v>
      </c>
      <c r="AC30" s="128">
        <f t="shared" si="6"/>
        <v>0</v>
      </c>
      <c r="AD30" s="128">
        <f t="shared" si="7"/>
        <v>0</v>
      </c>
      <c r="AE30" s="83">
        <f>(AC30*60+AD30)*'Alap adatok'!$F$8</f>
        <v>0</v>
      </c>
      <c r="AF30" s="84">
        <f t="shared" si="8"/>
        <v>0</v>
      </c>
      <c r="AG30" s="84">
        <f t="shared" si="9"/>
        <v>0</v>
      </c>
      <c r="AH30" s="229">
        <f>'Alap adatok'!$F$13</f>
        <v>0.1875</v>
      </c>
      <c r="AI30" s="88" t="s">
        <v>251</v>
      </c>
    </row>
    <row r="31" spans="1:35" ht="15">
      <c r="A31" s="276">
        <f>Nevezés!AF30</f>
        <v>0</v>
      </c>
      <c r="B31" s="276">
        <f>Nevezés!AD30</f>
        <v>0</v>
      </c>
      <c r="C31" s="276">
        <f>Nevezés!AE30</f>
        <v>0</v>
      </c>
      <c r="D31" s="223">
        <f>PN_É!D31</f>
        <v>0</v>
      </c>
      <c r="E31" s="224">
        <f t="shared" si="0"/>
        <v>0</v>
      </c>
      <c r="F31" s="225">
        <f t="shared" si="1"/>
        <v>0</v>
      </c>
      <c r="G31" s="226">
        <f>PN_É!E31</f>
        <v>0</v>
      </c>
      <c r="H31" s="227">
        <f t="shared" si="2"/>
        <v>0</v>
      </c>
      <c r="I31" s="228">
        <f t="shared" si="3"/>
        <v>0</v>
      </c>
      <c r="J31" s="309">
        <f>Nevezés!AH30</f>
        <v>0</v>
      </c>
      <c r="K31" s="134"/>
      <c r="L31" s="135"/>
      <c r="M31" s="136"/>
      <c r="N31" s="137"/>
      <c r="O31" s="133"/>
      <c r="P31" s="134"/>
      <c r="Q31" s="136"/>
      <c r="R31" s="137"/>
      <c r="S31" s="133"/>
      <c r="T31" s="134"/>
      <c r="U31" s="136"/>
      <c r="V31" s="137"/>
      <c r="W31" s="133"/>
      <c r="X31" s="134"/>
      <c r="Y31" s="138"/>
      <c r="Z31" s="81">
        <f t="shared" si="4"/>
        <v>0</v>
      </c>
      <c r="AA31" s="112">
        <f t="shared" si="5"/>
        <v>0</v>
      </c>
      <c r="AB31" s="82">
        <f>L31*'Alap adatok'!$F$7</f>
        <v>0</v>
      </c>
      <c r="AC31" s="128">
        <f t="shared" si="6"/>
        <v>0</v>
      </c>
      <c r="AD31" s="128">
        <f t="shared" si="7"/>
        <v>0</v>
      </c>
      <c r="AE31" s="83">
        <f>(AC31*60+AD31)*'Alap adatok'!$F$8</f>
        <v>0</v>
      </c>
      <c r="AF31" s="84">
        <f t="shared" si="8"/>
        <v>0</v>
      </c>
      <c r="AG31" s="84">
        <f t="shared" si="9"/>
        <v>0</v>
      </c>
      <c r="AH31" s="229">
        <f>'Alap adatok'!$F$13</f>
        <v>0.1875</v>
      </c>
      <c r="AI31" s="88" t="s">
        <v>251</v>
      </c>
    </row>
    <row r="32" spans="1:35" ht="15">
      <c r="A32" s="276">
        <f>Nevezés!AF31</f>
        <v>0</v>
      </c>
      <c r="B32" s="276">
        <f>Nevezés!AD31</f>
        <v>0</v>
      </c>
      <c r="C32" s="276">
        <f>Nevezés!AE31</f>
        <v>0</v>
      </c>
      <c r="D32" s="223">
        <f>PN_É!D32</f>
        <v>0</v>
      </c>
      <c r="E32" s="224">
        <f t="shared" si="0"/>
        <v>0</v>
      </c>
      <c r="F32" s="225">
        <f t="shared" si="1"/>
        <v>0</v>
      </c>
      <c r="G32" s="226">
        <f>PN_É!E32</f>
        <v>0</v>
      </c>
      <c r="H32" s="227">
        <f t="shared" si="2"/>
        <v>0</v>
      </c>
      <c r="I32" s="228">
        <f t="shared" si="3"/>
        <v>0</v>
      </c>
      <c r="J32" s="309">
        <f>Nevezés!AH31</f>
        <v>0</v>
      </c>
      <c r="K32" s="120"/>
      <c r="L32" s="121"/>
      <c r="M32" s="122"/>
      <c r="N32" s="124"/>
      <c r="O32" s="119"/>
      <c r="P32" s="120"/>
      <c r="Q32" s="122"/>
      <c r="R32" s="124"/>
      <c r="S32" s="119"/>
      <c r="T32" s="120"/>
      <c r="U32" s="122"/>
      <c r="V32" s="124"/>
      <c r="W32" s="119"/>
      <c r="X32" s="120"/>
      <c r="Y32" s="123"/>
      <c r="Z32" s="81">
        <f t="shared" si="4"/>
        <v>0</v>
      </c>
      <c r="AA32" s="112">
        <f t="shared" si="5"/>
        <v>0</v>
      </c>
      <c r="AB32" s="82">
        <f>L32*'Alap adatok'!$F$7</f>
        <v>0</v>
      </c>
      <c r="AC32" s="128">
        <f t="shared" si="6"/>
        <v>0</v>
      </c>
      <c r="AD32" s="128">
        <f t="shared" si="7"/>
        <v>0</v>
      </c>
      <c r="AE32" s="83">
        <f>(AC32*60+AD32)*'Alap adatok'!$F$8</f>
        <v>0</v>
      </c>
      <c r="AF32" s="84">
        <f t="shared" si="8"/>
        <v>0</v>
      </c>
      <c r="AG32" s="84">
        <f t="shared" si="9"/>
        <v>0</v>
      </c>
      <c r="AH32" s="229">
        <f>'Alap adatok'!$F$13</f>
        <v>0.1875</v>
      </c>
      <c r="AI32" s="88" t="s">
        <v>251</v>
      </c>
    </row>
    <row r="33" spans="1:35" ht="15">
      <c r="A33" s="276">
        <f>Nevezés!AF32</f>
        <v>0</v>
      </c>
      <c r="B33" s="276">
        <f>Nevezés!AD32</f>
        <v>0</v>
      </c>
      <c r="C33" s="276">
        <f>Nevezés!AE32</f>
        <v>0</v>
      </c>
      <c r="D33" s="223">
        <f>PN_É!D33</f>
        <v>0</v>
      </c>
      <c r="E33" s="224">
        <f t="shared" si="0"/>
        <v>0</v>
      </c>
      <c r="F33" s="225">
        <f t="shared" si="1"/>
        <v>0</v>
      </c>
      <c r="G33" s="226">
        <f>PN_É!E33</f>
        <v>0</v>
      </c>
      <c r="H33" s="227">
        <f t="shared" si="2"/>
        <v>0</v>
      </c>
      <c r="I33" s="228">
        <f t="shared" si="3"/>
        <v>0</v>
      </c>
      <c r="J33" s="309">
        <f>Nevezés!AH32</f>
        <v>0</v>
      </c>
      <c r="K33" s="134"/>
      <c r="L33" s="135"/>
      <c r="M33" s="136"/>
      <c r="N33" s="137"/>
      <c r="O33" s="133"/>
      <c r="P33" s="134"/>
      <c r="Q33" s="136"/>
      <c r="R33" s="137"/>
      <c r="S33" s="133"/>
      <c r="T33" s="134"/>
      <c r="U33" s="136"/>
      <c r="V33" s="137"/>
      <c r="W33" s="133"/>
      <c r="X33" s="134"/>
      <c r="Y33" s="138"/>
      <c r="Z33" s="81">
        <f t="shared" si="4"/>
        <v>0</v>
      </c>
      <c r="AA33" s="112">
        <f t="shared" si="5"/>
        <v>0</v>
      </c>
      <c r="AB33" s="82">
        <f>L33*'Alap adatok'!$F$7</f>
        <v>0</v>
      </c>
      <c r="AC33" s="128">
        <f t="shared" si="6"/>
        <v>0</v>
      </c>
      <c r="AD33" s="128">
        <f t="shared" si="7"/>
        <v>0</v>
      </c>
      <c r="AE33" s="83">
        <f>(AC33*60+AD33)*'Alap adatok'!$F$8</f>
        <v>0</v>
      </c>
      <c r="AF33" s="84">
        <f t="shared" si="8"/>
        <v>0</v>
      </c>
      <c r="AG33" s="84">
        <f t="shared" si="9"/>
        <v>0</v>
      </c>
      <c r="AH33" s="229">
        <f>'Alap adatok'!$F$13</f>
        <v>0.1875</v>
      </c>
      <c r="AI33" s="88" t="s">
        <v>251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AH1:AH2"/>
    <mergeCell ref="B2:C2"/>
    <mergeCell ref="M2:P2"/>
    <mergeCell ref="Q2:T2"/>
    <mergeCell ref="U2:X2"/>
    <mergeCell ref="AB1:AB2"/>
    <mergeCell ref="AE1:AE2"/>
    <mergeCell ref="AF1:AF2"/>
    <mergeCell ref="AG1:AG2"/>
    <mergeCell ref="Q1:T1"/>
    <mergeCell ref="U1:X1"/>
    <mergeCell ref="Z1:Z2"/>
    <mergeCell ref="AA1:AA3"/>
    <mergeCell ref="G1:G2"/>
    <mergeCell ref="H1:H2"/>
    <mergeCell ref="I1:I2"/>
    <mergeCell ref="M1:P1"/>
    <mergeCell ref="A1:A3"/>
    <mergeCell ref="D1:D2"/>
    <mergeCell ref="E1:E2"/>
    <mergeCell ref="F1:F2"/>
  </mergeCells>
  <printOptions/>
  <pageMargins left="0.75" right="0.75" top="1" bottom="1" header="0.5" footer="0.5"/>
  <pageSetup orientation="portrait" paperSize="9"/>
  <ignoredErrors>
    <ignoredError sqref="J4:J3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20" width="9.140625" style="88" customWidth="1"/>
    <col min="21" max="21" width="9.28125" style="129" hidden="1" customWidth="1"/>
    <col min="22" max="22" width="0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314</v>
      </c>
      <c r="Z1" s="440" t="s">
        <v>6</v>
      </c>
    </row>
    <row r="2" spans="1:26" s="87" customFormat="1" ht="36" customHeight="1">
      <c r="A2" s="446"/>
      <c r="B2" s="448" t="s">
        <v>304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">
      <c r="A4" s="275">
        <f>Nevezés!AM3</f>
        <v>1</v>
      </c>
      <c r="B4" s="275" t="str">
        <f>Nevezés!AK3</f>
        <v>NAGY CSABA</v>
      </c>
      <c r="C4" s="275" t="str">
        <f>Nevezés!AL3</f>
        <v>NAGY NÁNDOR</v>
      </c>
      <c r="D4" s="110">
        <f aca="true" t="shared" si="0" ref="D4:D33">W4+X4+Y4+T4</f>
        <v>600</v>
      </c>
      <c r="E4" s="111">
        <f>J4+N4</f>
        <v>0.018125</v>
      </c>
      <c r="F4" s="214">
        <f>Nevezés!AN3</f>
        <v>0.90625</v>
      </c>
      <c r="G4" s="120">
        <v>1.0229166666666667</v>
      </c>
      <c r="H4" s="121">
        <v>0</v>
      </c>
      <c r="I4" s="122">
        <v>0</v>
      </c>
      <c r="J4" s="124">
        <v>0.004236111111111111</v>
      </c>
      <c r="K4" s="119">
        <v>0.9270833333333334</v>
      </c>
      <c r="L4" s="120">
        <v>0.9583333333333334</v>
      </c>
      <c r="M4" s="122">
        <v>600</v>
      </c>
      <c r="N4" s="124">
        <v>0.013888888888888888</v>
      </c>
      <c r="O4" s="119">
        <v>0.9652777777777778</v>
      </c>
      <c r="P4" s="120">
        <v>1</v>
      </c>
      <c r="Q4" s="123">
        <v>0</v>
      </c>
      <c r="R4" s="81">
        <f>IF(G4-F4-S4-Z4&gt;0,G4-F4-Z4-S4,0)</f>
        <v>0</v>
      </c>
      <c r="S4" s="112">
        <f>P4-O4+L4-K4</f>
        <v>0.06597222222222221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600</v>
      </c>
      <c r="Y4" s="84">
        <f>Q4</f>
        <v>0</v>
      </c>
      <c r="Z4" s="78">
        <f>'Alap adatok'!$G$12</f>
        <v>0.20833333333333334</v>
      </c>
      <c r="AA4" s="88" t="s">
        <v>252</v>
      </c>
    </row>
    <row r="5" spans="1:27" ht="15">
      <c r="A5" s="275">
        <f>Nevezés!AM4</f>
        <v>31</v>
      </c>
      <c r="B5" s="275" t="str">
        <f>Nevezés!AK4</f>
        <v>SZŰCS IMRE </v>
      </c>
      <c r="C5" s="275" t="str">
        <f>Nevezés!AL4</f>
        <v>KOVÁCS RÓBERT </v>
      </c>
      <c r="D5" s="110">
        <f t="shared" si="0"/>
        <v>900</v>
      </c>
      <c r="E5" s="111">
        <f aca="true" t="shared" si="1" ref="E5:E33">J5+N5</f>
        <v>0.018344907407407407</v>
      </c>
      <c r="F5" s="214">
        <f>Nevezés!AN4</f>
        <v>0.9284722222222223</v>
      </c>
      <c r="G5" s="134">
        <v>1.1416666666666666</v>
      </c>
      <c r="H5" s="135">
        <v>0</v>
      </c>
      <c r="I5" s="136">
        <v>0</v>
      </c>
      <c r="J5" s="137">
        <v>0.004479166666666667</v>
      </c>
      <c r="K5" s="133">
        <v>0.9576388888888889</v>
      </c>
      <c r="L5" s="134">
        <v>1.0243055555555556</v>
      </c>
      <c r="M5" s="136">
        <v>900</v>
      </c>
      <c r="N5" s="137">
        <v>0.01386574074074074</v>
      </c>
      <c r="O5" s="133">
        <v>1.0368055555555555</v>
      </c>
      <c r="P5" s="134">
        <v>1.09375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0.12361111111111112</v>
      </c>
      <c r="T5" s="82">
        <f>H5*'Alap adatok'!$F$7</f>
        <v>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900</v>
      </c>
      <c r="Y5" s="84">
        <f aca="true" t="shared" si="7" ref="Y5:Y33">Q5</f>
        <v>0</v>
      </c>
      <c r="Z5" s="78">
        <f>'Alap adatok'!$G$12</f>
        <v>0.20833333333333334</v>
      </c>
      <c r="AA5" s="88" t="s">
        <v>252</v>
      </c>
    </row>
    <row r="6" spans="1:27" ht="15">
      <c r="A6" s="275">
        <f>Nevezés!AM5</f>
        <v>16</v>
      </c>
      <c r="B6" s="275" t="str">
        <f>Nevezés!AK5</f>
        <v>WIDNER ATTILA</v>
      </c>
      <c r="C6" s="275" t="str">
        <f>Nevezés!AL5</f>
        <v>CSIKÓS JÓZSEF</v>
      </c>
      <c r="D6" s="110">
        <f t="shared" si="0"/>
        <v>200</v>
      </c>
      <c r="E6" s="111">
        <f t="shared" si="1"/>
        <v>0.005300925925925926</v>
      </c>
      <c r="F6" s="214">
        <f>Nevezés!AN5</f>
        <v>0.9194444444444444</v>
      </c>
      <c r="G6" s="120">
        <v>1.0895833333333333</v>
      </c>
      <c r="H6" s="121">
        <v>0</v>
      </c>
      <c r="I6" s="122">
        <v>0</v>
      </c>
      <c r="J6" s="124">
        <v>0.0021412037037037038</v>
      </c>
      <c r="K6" s="119">
        <v>0.94375</v>
      </c>
      <c r="L6" s="120">
        <v>0.9756944444444445</v>
      </c>
      <c r="M6" s="122">
        <v>200</v>
      </c>
      <c r="N6" s="124">
        <v>0.003159722222222222</v>
      </c>
      <c r="O6" s="119">
        <v>1.0354166666666667</v>
      </c>
      <c r="P6" s="120">
        <v>1.0729166666666667</v>
      </c>
      <c r="Q6" s="123"/>
      <c r="R6" s="81">
        <f t="shared" si="2"/>
        <v>0</v>
      </c>
      <c r="S6" s="112">
        <f t="shared" si="3"/>
        <v>0.06944444444444475</v>
      </c>
      <c r="T6" s="82">
        <f>H6*'Alap adatok'!$F$7</f>
        <v>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200</v>
      </c>
      <c r="Y6" s="84">
        <f t="shared" si="7"/>
        <v>0</v>
      </c>
      <c r="Z6" s="78">
        <f>'Alap adatok'!$G$12</f>
        <v>0.20833333333333334</v>
      </c>
      <c r="AA6" s="88" t="s">
        <v>252</v>
      </c>
    </row>
    <row r="7" spans="1:27" ht="15">
      <c r="A7" s="275">
        <f>Nevezés!AM6</f>
        <v>6</v>
      </c>
      <c r="B7" s="275" t="str">
        <f>Nevezés!AK6</f>
        <v>MISZLIK ZOLTÁN</v>
      </c>
      <c r="C7" s="275" t="str">
        <f>Nevezés!AL6</f>
        <v>TÓTH BÉLA</v>
      </c>
      <c r="D7" s="110">
        <f t="shared" si="0"/>
        <v>400</v>
      </c>
      <c r="E7" s="111">
        <f t="shared" si="1"/>
        <v>0.01597222222222222</v>
      </c>
      <c r="F7" s="214">
        <f>Nevezés!AN6</f>
        <v>0.9104166666666668</v>
      </c>
      <c r="G7" s="134">
        <v>1.0909722222222222</v>
      </c>
      <c r="H7" s="135">
        <v>0</v>
      </c>
      <c r="I7" s="136">
        <v>0</v>
      </c>
      <c r="J7" s="137">
        <v>0.004895833333333333</v>
      </c>
      <c r="K7" s="133">
        <v>0.9375</v>
      </c>
      <c r="L7" s="134">
        <v>0.96875</v>
      </c>
      <c r="M7" s="136">
        <v>400</v>
      </c>
      <c r="N7" s="137">
        <v>0.011076388888888887</v>
      </c>
      <c r="O7" s="133">
        <v>1.0069444444444444</v>
      </c>
      <c r="P7" s="134">
        <v>1.03125</v>
      </c>
      <c r="Q7" s="138"/>
      <c r="R7" s="81">
        <f t="shared" si="2"/>
        <v>0</v>
      </c>
      <c r="S7" s="112">
        <f t="shared" si="3"/>
        <v>0.05555555555555558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400</v>
      </c>
      <c r="Y7" s="84">
        <f t="shared" si="7"/>
        <v>0</v>
      </c>
      <c r="Z7" s="78">
        <f>'Alap adatok'!$G$12</f>
        <v>0.20833333333333334</v>
      </c>
      <c r="AA7" s="88" t="s">
        <v>252</v>
      </c>
    </row>
    <row r="8" spans="1:27" ht="15">
      <c r="A8" s="275">
        <f>Nevezés!AM7</f>
        <v>21</v>
      </c>
      <c r="B8" s="275" t="str">
        <f>Nevezés!AK7</f>
        <v>RAJKOVICS LÁSZLÓ</v>
      </c>
      <c r="C8" s="275" t="str">
        <f>Nevezés!AL7</f>
        <v>TÓTH ROLAND</v>
      </c>
      <c r="D8" s="110">
        <f t="shared" si="0"/>
        <v>1100</v>
      </c>
      <c r="E8" s="111">
        <f t="shared" si="1"/>
        <v>0.011539351851851853</v>
      </c>
      <c r="F8" s="214">
        <f>Nevezés!AN7</f>
        <v>0.9215277777777778</v>
      </c>
      <c r="G8" s="120">
        <v>1.1409722222222223</v>
      </c>
      <c r="H8" s="121">
        <v>0</v>
      </c>
      <c r="I8" s="122">
        <v>1000</v>
      </c>
      <c r="J8" s="124">
        <v>0.002997685185185185</v>
      </c>
      <c r="K8" s="119">
        <v>0.9555555555555556</v>
      </c>
      <c r="L8" s="120">
        <v>1</v>
      </c>
      <c r="M8" s="122">
        <v>100</v>
      </c>
      <c r="N8" s="124">
        <v>0.008541666666666668</v>
      </c>
      <c r="O8" s="119">
        <v>1.0375</v>
      </c>
      <c r="P8" s="120">
        <v>1.1041666666666667</v>
      </c>
      <c r="Q8" s="123"/>
      <c r="R8" s="81">
        <f t="shared" si="2"/>
        <v>0</v>
      </c>
      <c r="S8" s="112">
        <f t="shared" si="3"/>
        <v>0.11111111111111105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1100</v>
      </c>
      <c r="Y8" s="84">
        <f t="shared" si="7"/>
        <v>0</v>
      </c>
      <c r="Z8" s="78">
        <f>'Alap adatok'!$G$12</f>
        <v>0.20833333333333334</v>
      </c>
      <c r="AA8" s="88" t="s">
        <v>252</v>
      </c>
    </row>
    <row r="9" spans="1:27" ht="15">
      <c r="A9" s="275">
        <f>Nevezés!AM8</f>
        <v>36</v>
      </c>
      <c r="B9" s="275" t="str">
        <f>Nevezés!AK8</f>
        <v>KROÓ TAMÁS</v>
      </c>
      <c r="C9" s="275" t="str">
        <f>Nevezés!AL8</f>
        <v>TURI CSILLA</v>
      </c>
      <c r="D9" s="110">
        <f t="shared" si="0"/>
        <v>0</v>
      </c>
      <c r="E9" s="111">
        <f t="shared" si="1"/>
        <v>0.013194444444444446</v>
      </c>
      <c r="F9" s="214">
        <f>Nevezés!AN8</f>
        <v>0.93125</v>
      </c>
      <c r="G9" s="134">
        <v>1.090277777777778</v>
      </c>
      <c r="H9" s="135">
        <v>0</v>
      </c>
      <c r="I9" s="136">
        <v>0</v>
      </c>
      <c r="J9" s="137">
        <v>0.0049884259259259265</v>
      </c>
      <c r="K9" s="133">
        <v>0.9444444444444445</v>
      </c>
      <c r="L9" s="134">
        <v>1.027777777777778</v>
      </c>
      <c r="M9" s="136">
        <v>0</v>
      </c>
      <c r="N9" s="137">
        <v>0.008206018518518519</v>
      </c>
      <c r="O9" s="133">
        <v>1.0361111111111112</v>
      </c>
      <c r="P9" s="134">
        <v>1.0763888888888888</v>
      </c>
      <c r="Q9" s="138"/>
      <c r="R9" s="81">
        <f t="shared" si="2"/>
        <v>0</v>
      </c>
      <c r="S9" s="112">
        <f t="shared" si="3"/>
        <v>0.123611111111111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0</v>
      </c>
      <c r="Y9" s="84">
        <f t="shared" si="7"/>
        <v>0</v>
      </c>
      <c r="Z9" s="78">
        <f>'Alap adatok'!$G$12</f>
        <v>0.20833333333333334</v>
      </c>
      <c r="AA9" s="88" t="s">
        <v>252</v>
      </c>
    </row>
    <row r="10" spans="1:27" ht="15">
      <c r="A10" s="275">
        <f>Nevezés!AM9</f>
        <v>0</v>
      </c>
      <c r="B10" s="275">
        <f>Nevezés!AK9</f>
        <v>0</v>
      </c>
      <c r="C10" s="275">
        <f>Nevezés!AL9</f>
        <v>0</v>
      </c>
      <c r="D10" s="110">
        <f t="shared" si="0"/>
        <v>0</v>
      </c>
      <c r="E10" s="111">
        <f t="shared" si="1"/>
        <v>0</v>
      </c>
      <c r="F10" s="214">
        <f>Nevezés!AN9</f>
        <v>0</v>
      </c>
      <c r="G10" s="120"/>
      <c r="H10" s="121"/>
      <c r="I10" s="122"/>
      <c r="J10" s="124"/>
      <c r="K10" s="119"/>
      <c r="L10" s="120"/>
      <c r="M10" s="122"/>
      <c r="N10" s="124"/>
      <c r="O10" s="119"/>
      <c r="P10" s="120"/>
      <c r="Q10" s="123"/>
      <c r="R10" s="81">
        <f t="shared" si="2"/>
        <v>0</v>
      </c>
      <c r="S10" s="112">
        <f t="shared" si="3"/>
        <v>0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0</v>
      </c>
      <c r="Y10" s="84">
        <f t="shared" si="7"/>
        <v>0</v>
      </c>
      <c r="Z10" s="78">
        <f>'Alap adatok'!$G$12</f>
        <v>0.20833333333333334</v>
      </c>
      <c r="AA10" s="88" t="s">
        <v>252</v>
      </c>
    </row>
    <row r="11" spans="1:27" ht="15">
      <c r="A11" s="275">
        <f>Nevezés!AM10</f>
        <v>41</v>
      </c>
      <c r="B11" s="275" t="str">
        <f>Nevezés!AK10</f>
        <v>SÓLYA ERVIN</v>
      </c>
      <c r="C11" s="275" t="str">
        <f>Nevezés!AL10</f>
        <v>HORVÁTH JÁNOS</v>
      </c>
      <c r="D11" s="110">
        <f t="shared" si="0"/>
        <v>100</v>
      </c>
      <c r="E11" s="111">
        <f t="shared" si="1"/>
        <v>0.017951388888888888</v>
      </c>
      <c r="F11" s="214">
        <f>Nevezés!AN10</f>
        <v>0.9347222222222222</v>
      </c>
      <c r="G11" s="134">
        <v>1.1631944444444444</v>
      </c>
      <c r="H11" s="135">
        <v>0</v>
      </c>
      <c r="I11" s="136">
        <v>0</v>
      </c>
      <c r="J11" s="137">
        <v>0.004513888888888889</v>
      </c>
      <c r="K11" s="133">
        <v>0.9451388888888889</v>
      </c>
      <c r="L11" s="134">
        <v>1.0381944444444444</v>
      </c>
      <c r="M11" s="136">
        <v>100</v>
      </c>
      <c r="N11" s="137">
        <v>0.0134375</v>
      </c>
      <c r="O11" s="133">
        <v>1.065972222222222</v>
      </c>
      <c r="P11" s="134">
        <v>1.1243055555555557</v>
      </c>
      <c r="Q11" s="138"/>
      <c r="R11" s="81">
        <f t="shared" si="2"/>
        <v>0</v>
      </c>
      <c r="S11" s="112">
        <f t="shared" si="3"/>
        <v>0.15138888888888913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100</v>
      </c>
      <c r="Y11" s="84">
        <f t="shared" si="7"/>
        <v>0</v>
      </c>
      <c r="Z11" s="78">
        <f>'Alap adatok'!$G$12</f>
        <v>0.20833333333333334</v>
      </c>
      <c r="AA11" s="88" t="s">
        <v>252</v>
      </c>
    </row>
    <row r="12" spans="1:27" ht="15">
      <c r="A12" s="275">
        <f>Nevezés!AM11</f>
        <v>26</v>
      </c>
      <c r="B12" s="275" t="str">
        <f>Nevezés!AK11</f>
        <v>JUHÁSZ GYULA</v>
      </c>
      <c r="C12" s="275" t="str">
        <f>Nevezés!AL11</f>
        <v>ERŐS ISTVÁN</v>
      </c>
      <c r="D12" s="110">
        <f t="shared" si="0"/>
        <v>1700</v>
      </c>
      <c r="E12" s="111">
        <f t="shared" si="1"/>
        <v>0.012569444444444446</v>
      </c>
      <c r="F12" s="214">
        <f>Nevezés!AN11</f>
        <v>0.925</v>
      </c>
      <c r="G12" s="120">
        <v>1.1493055555555556</v>
      </c>
      <c r="H12" s="121">
        <v>3</v>
      </c>
      <c r="I12" s="122">
        <v>400</v>
      </c>
      <c r="J12" s="124">
        <v>0.012569444444444446</v>
      </c>
      <c r="K12" s="119">
        <v>0.9576388888888889</v>
      </c>
      <c r="L12" s="120">
        <v>1.0208333333333333</v>
      </c>
      <c r="M12" s="122">
        <v>1000</v>
      </c>
      <c r="N12" s="124">
        <v>0</v>
      </c>
      <c r="O12" s="119">
        <v>1.0451388888888888</v>
      </c>
      <c r="P12" s="120">
        <v>1.090277777777778</v>
      </c>
      <c r="Q12" s="123"/>
      <c r="R12" s="81">
        <f t="shared" si="2"/>
        <v>0</v>
      </c>
      <c r="S12" s="112">
        <f t="shared" si="3"/>
        <v>0.10833333333333339</v>
      </c>
      <c r="T12" s="82">
        <f>H12*'Alap adatok'!$F$7</f>
        <v>300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1400</v>
      </c>
      <c r="Y12" s="84">
        <f t="shared" si="7"/>
        <v>0</v>
      </c>
      <c r="Z12" s="78">
        <f>'Alap adatok'!$G$12</f>
        <v>0.20833333333333334</v>
      </c>
      <c r="AA12" s="88" t="s">
        <v>252</v>
      </c>
    </row>
    <row r="13" spans="1:27" ht="15">
      <c r="A13" s="275">
        <f>Nevezés!AM12</f>
        <v>46</v>
      </c>
      <c r="B13" s="275" t="str">
        <f>Nevezés!AK12</f>
        <v>GAZSÓ ATTILA</v>
      </c>
      <c r="C13" s="275" t="str">
        <f>Nevezés!AL12</f>
        <v>SZÉCSÉNYI TIBOR</v>
      </c>
      <c r="D13" s="110">
        <f t="shared" si="0"/>
        <v>0</v>
      </c>
      <c r="E13" s="111">
        <f t="shared" si="1"/>
        <v>0.02042824074074074</v>
      </c>
      <c r="F13" s="214">
        <f>Nevezés!AN12</f>
        <v>0.9375</v>
      </c>
      <c r="G13" s="134">
        <v>1.1631944444444444</v>
      </c>
      <c r="H13" s="135">
        <v>0</v>
      </c>
      <c r="I13" s="136">
        <v>0</v>
      </c>
      <c r="J13" s="137">
        <v>0.008310185185185186</v>
      </c>
      <c r="K13" s="133">
        <v>0.9465277777777777</v>
      </c>
      <c r="L13" s="134">
        <v>1.0520833333333333</v>
      </c>
      <c r="M13" s="136">
        <v>0</v>
      </c>
      <c r="N13" s="137">
        <v>0.012118055555555556</v>
      </c>
      <c r="O13" s="133">
        <v>1.0666666666666667</v>
      </c>
      <c r="P13" s="134">
        <v>1.1354166666666667</v>
      </c>
      <c r="Q13" s="138"/>
      <c r="R13" s="81">
        <f t="shared" si="2"/>
        <v>0</v>
      </c>
      <c r="S13" s="112">
        <f t="shared" si="3"/>
        <v>0.1743055555555556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0</v>
      </c>
      <c r="Y13" s="84">
        <f t="shared" si="7"/>
        <v>0</v>
      </c>
      <c r="Z13" s="78">
        <f>'Alap adatok'!$G$12</f>
        <v>0.20833333333333334</v>
      </c>
      <c r="AA13" s="88" t="s">
        <v>252</v>
      </c>
    </row>
    <row r="14" spans="1:27" ht="15">
      <c r="A14" s="275">
        <f>Nevezés!AM13</f>
        <v>0</v>
      </c>
      <c r="B14" s="275">
        <f>Nevezés!AK13</f>
        <v>0</v>
      </c>
      <c r="C14" s="275">
        <f>Nevezés!AL13</f>
        <v>0</v>
      </c>
      <c r="D14" s="110">
        <f t="shared" si="0"/>
        <v>0</v>
      </c>
      <c r="E14" s="111">
        <f t="shared" si="1"/>
        <v>0</v>
      </c>
      <c r="F14" s="214">
        <f>Nevezés!AN13</f>
        <v>0</v>
      </c>
      <c r="G14" s="120"/>
      <c r="H14" s="121"/>
      <c r="I14" s="122"/>
      <c r="J14" s="124"/>
      <c r="K14" s="119"/>
      <c r="L14" s="120"/>
      <c r="M14" s="122"/>
      <c r="N14" s="124"/>
      <c r="O14" s="119"/>
      <c r="P14" s="120"/>
      <c r="Q14" s="123"/>
      <c r="R14" s="81">
        <f t="shared" si="2"/>
        <v>0</v>
      </c>
      <c r="S14" s="112">
        <f t="shared" si="3"/>
        <v>0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0</v>
      </c>
      <c r="Y14" s="84">
        <f t="shared" si="7"/>
        <v>0</v>
      </c>
      <c r="Z14" s="78">
        <f>'Alap adatok'!$G$12</f>
        <v>0.20833333333333334</v>
      </c>
      <c r="AA14" s="88" t="s">
        <v>252</v>
      </c>
    </row>
    <row r="15" spans="1:27" ht="15">
      <c r="A15" s="275">
        <f>Nevezés!AM14</f>
        <v>0</v>
      </c>
      <c r="B15" s="275">
        <f>Nevezés!AK14</f>
        <v>0</v>
      </c>
      <c r="C15" s="275">
        <f>Nevezés!AL14</f>
        <v>0</v>
      </c>
      <c r="D15" s="110">
        <f t="shared" si="0"/>
        <v>0</v>
      </c>
      <c r="E15" s="111">
        <f t="shared" si="1"/>
        <v>0</v>
      </c>
      <c r="F15" s="214">
        <f>Nevezés!AN14</f>
        <v>0</v>
      </c>
      <c r="G15" s="134"/>
      <c r="H15" s="135"/>
      <c r="I15" s="136"/>
      <c r="J15" s="137"/>
      <c r="K15" s="133"/>
      <c r="L15" s="134"/>
      <c r="M15" s="136"/>
      <c r="N15" s="137"/>
      <c r="O15" s="133"/>
      <c r="P15" s="134"/>
      <c r="Q15" s="138"/>
      <c r="R15" s="81">
        <f t="shared" si="2"/>
        <v>0</v>
      </c>
      <c r="S15" s="112">
        <f t="shared" si="3"/>
        <v>0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adatok'!$G$12</f>
        <v>0.20833333333333334</v>
      </c>
      <c r="AA15" s="88" t="s">
        <v>252</v>
      </c>
    </row>
    <row r="16" spans="1:27" ht="15">
      <c r="A16" s="275">
        <f>Nevezés!AM15</f>
        <v>0</v>
      </c>
      <c r="B16" s="275">
        <f>Nevezés!AK15</f>
        <v>0</v>
      </c>
      <c r="C16" s="275">
        <f>Nevezés!AL15</f>
        <v>0</v>
      </c>
      <c r="D16" s="110">
        <f t="shared" si="0"/>
        <v>0</v>
      </c>
      <c r="E16" s="111">
        <f t="shared" si="1"/>
        <v>0</v>
      </c>
      <c r="F16" s="214">
        <f>Nevezés!AN15</f>
        <v>0</v>
      </c>
      <c r="G16" s="120"/>
      <c r="H16" s="121"/>
      <c r="I16" s="122"/>
      <c r="J16" s="124"/>
      <c r="K16" s="119"/>
      <c r="L16" s="120"/>
      <c r="M16" s="122"/>
      <c r="N16" s="124"/>
      <c r="O16" s="119"/>
      <c r="P16" s="120"/>
      <c r="Q16" s="123"/>
      <c r="R16" s="81">
        <f t="shared" si="2"/>
        <v>0</v>
      </c>
      <c r="S16" s="112">
        <f t="shared" si="3"/>
        <v>0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0</v>
      </c>
      <c r="Y16" s="84">
        <f t="shared" si="7"/>
        <v>0</v>
      </c>
      <c r="Z16" s="78">
        <f>'Alap adatok'!$G$12</f>
        <v>0.20833333333333334</v>
      </c>
      <c r="AA16" s="88" t="s">
        <v>252</v>
      </c>
    </row>
    <row r="17" spans="1:27" ht="15">
      <c r="A17" s="275">
        <f>Nevezés!AM16</f>
        <v>0</v>
      </c>
      <c r="B17" s="275">
        <f>Nevezés!AK16</f>
        <v>0</v>
      </c>
      <c r="C17" s="275">
        <f>Nevezés!AL16</f>
        <v>0</v>
      </c>
      <c r="D17" s="110">
        <f t="shared" si="0"/>
        <v>0</v>
      </c>
      <c r="E17" s="111">
        <f t="shared" si="1"/>
        <v>0</v>
      </c>
      <c r="F17" s="214">
        <f>Nevezés!AN16</f>
        <v>0</v>
      </c>
      <c r="G17" s="134"/>
      <c r="H17" s="135"/>
      <c r="I17" s="136"/>
      <c r="J17" s="137"/>
      <c r="K17" s="133"/>
      <c r="L17" s="134"/>
      <c r="M17" s="136"/>
      <c r="N17" s="137"/>
      <c r="O17" s="133"/>
      <c r="P17" s="134"/>
      <c r="Q17" s="138"/>
      <c r="R17" s="81">
        <f t="shared" si="2"/>
        <v>0</v>
      </c>
      <c r="S17" s="112">
        <f t="shared" si="3"/>
        <v>0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adatok'!$G$12</f>
        <v>0.20833333333333334</v>
      </c>
      <c r="AA17" s="88" t="s">
        <v>252</v>
      </c>
    </row>
    <row r="18" spans="1:27" ht="15">
      <c r="A18" s="275">
        <f>Nevezés!AM17</f>
        <v>0</v>
      </c>
      <c r="B18" s="275">
        <f>Nevezés!AK17</f>
        <v>0</v>
      </c>
      <c r="C18" s="275">
        <f>Nevezés!AL17</f>
        <v>0</v>
      </c>
      <c r="D18" s="110">
        <f t="shared" si="0"/>
        <v>0</v>
      </c>
      <c r="E18" s="111">
        <f t="shared" si="1"/>
        <v>0</v>
      </c>
      <c r="F18" s="214">
        <f>Nevezés!AN17</f>
        <v>0</v>
      </c>
      <c r="G18" s="120"/>
      <c r="H18" s="121"/>
      <c r="I18" s="122"/>
      <c r="J18" s="124"/>
      <c r="K18" s="119"/>
      <c r="L18" s="120"/>
      <c r="M18" s="122"/>
      <c r="N18" s="124"/>
      <c r="O18" s="119"/>
      <c r="P18" s="120"/>
      <c r="Q18" s="123"/>
      <c r="R18" s="81">
        <f t="shared" si="2"/>
        <v>0</v>
      </c>
      <c r="S18" s="112">
        <f t="shared" si="3"/>
        <v>0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0</v>
      </c>
      <c r="Y18" s="84">
        <f t="shared" si="7"/>
        <v>0</v>
      </c>
      <c r="Z18" s="78">
        <f>'Alap adatok'!$G$12</f>
        <v>0.20833333333333334</v>
      </c>
      <c r="AA18" s="88" t="s">
        <v>252</v>
      </c>
    </row>
    <row r="19" spans="1:27" ht="15">
      <c r="A19" s="275">
        <f>Nevezés!AM18</f>
        <v>0</v>
      </c>
      <c r="B19" s="275">
        <f>Nevezés!AK18</f>
        <v>0</v>
      </c>
      <c r="C19" s="275">
        <f>Nevezés!AL18</f>
        <v>0</v>
      </c>
      <c r="D19" s="110">
        <f t="shared" si="0"/>
        <v>0</v>
      </c>
      <c r="E19" s="111">
        <f t="shared" si="1"/>
        <v>0</v>
      </c>
      <c r="F19" s="214">
        <f>Nevezés!AN18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adatok'!$G$12</f>
        <v>0.20833333333333334</v>
      </c>
      <c r="AA19" s="88" t="s">
        <v>252</v>
      </c>
    </row>
    <row r="20" spans="1:27" ht="15">
      <c r="A20" s="275">
        <f>Nevezés!AM19</f>
        <v>0</v>
      </c>
      <c r="B20" s="275">
        <f>Nevezés!AK19</f>
        <v>0</v>
      </c>
      <c r="C20" s="275">
        <f>Nevezés!AL19</f>
        <v>0</v>
      </c>
      <c r="D20" s="110">
        <f t="shared" si="0"/>
        <v>0</v>
      </c>
      <c r="E20" s="111">
        <f t="shared" si="1"/>
        <v>0</v>
      </c>
      <c r="F20" s="214">
        <f>Nevezés!AN19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adatok'!$G$12</f>
        <v>0.20833333333333334</v>
      </c>
      <c r="AA20" s="88" t="s">
        <v>252</v>
      </c>
    </row>
    <row r="21" spans="1:27" ht="15">
      <c r="A21" s="275">
        <f>Nevezés!AM20</f>
        <v>0</v>
      </c>
      <c r="B21" s="275">
        <f>Nevezés!AK20</f>
        <v>0</v>
      </c>
      <c r="C21" s="275">
        <f>Nevezés!AL20</f>
        <v>0</v>
      </c>
      <c r="D21" s="110">
        <f t="shared" si="0"/>
        <v>0</v>
      </c>
      <c r="E21" s="111">
        <f t="shared" si="1"/>
        <v>0</v>
      </c>
      <c r="F21" s="214">
        <f>Nevezés!AN20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adatok'!$G$12</f>
        <v>0.20833333333333334</v>
      </c>
      <c r="AA21" s="88" t="s">
        <v>252</v>
      </c>
    </row>
    <row r="22" spans="1:27" ht="15">
      <c r="A22" s="275">
        <f>Nevezés!AM21</f>
        <v>0</v>
      </c>
      <c r="B22" s="275">
        <f>Nevezés!AK21</f>
        <v>0</v>
      </c>
      <c r="C22" s="275">
        <f>Nevezés!AL21</f>
        <v>0</v>
      </c>
      <c r="D22" s="110">
        <f t="shared" si="0"/>
        <v>0</v>
      </c>
      <c r="E22" s="111">
        <f t="shared" si="1"/>
        <v>0</v>
      </c>
      <c r="F22" s="214">
        <f>Nevezés!AN21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adatok'!$G$12</f>
        <v>0.20833333333333334</v>
      </c>
      <c r="AA22" s="88" t="s">
        <v>252</v>
      </c>
    </row>
    <row r="23" spans="1:27" ht="15">
      <c r="A23" s="275">
        <f>Nevezés!AM22</f>
        <v>0</v>
      </c>
      <c r="B23" s="275">
        <f>Nevezés!AK22</f>
        <v>0</v>
      </c>
      <c r="C23" s="275">
        <f>Nevezés!AL22</f>
        <v>0</v>
      </c>
      <c r="D23" s="110">
        <f t="shared" si="0"/>
        <v>0</v>
      </c>
      <c r="E23" s="111">
        <f t="shared" si="1"/>
        <v>0</v>
      </c>
      <c r="F23" s="214">
        <f>Nevezés!AN22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adatok'!$G$12</f>
        <v>0.20833333333333334</v>
      </c>
      <c r="AA23" s="88" t="s">
        <v>252</v>
      </c>
    </row>
    <row r="24" spans="1:27" ht="15">
      <c r="A24" s="275">
        <f>Nevezés!AM23</f>
        <v>0</v>
      </c>
      <c r="B24" s="275">
        <f>Nevezés!AK23</f>
        <v>0</v>
      </c>
      <c r="C24" s="275">
        <f>Nevezés!AL23</f>
        <v>0</v>
      </c>
      <c r="D24" s="110">
        <f t="shared" si="0"/>
        <v>0</v>
      </c>
      <c r="E24" s="111">
        <f t="shared" si="1"/>
        <v>0</v>
      </c>
      <c r="F24" s="214">
        <f>Nevezés!AN23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adatok'!$G$12</f>
        <v>0.20833333333333334</v>
      </c>
      <c r="AA24" s="88" t="s">
        <v>252</v>
      </c>
    </row>
    <row r="25" spans="1:27" ht="15">
      <c r="A25" s="275">
        <f>Nevezés!AM24</f>
        <v>0</v>
      </c>
      <c r="B25" s="275">
        <f>Nevezés!AK24</f>
        <v>0</v>
      </c>
      <c r="C25" s="275">
        <f>Nevezés!AL24</f>
        <v>0</v>
      </c>
      <c r="D25" s="110">
        <f t="shared" si="0"/>
        <v>0</v>
      </c>
      <c r="E25" s="111">
        <f t="shared" si="1"/>
        <v>0</v>
      </c>
      <c r="F25" s="214">
        <f>Nevezés!AN24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adatok'!$G$12</f>
        <v>0.20833333333333334</v>
      </c>
      <c r="AA25" s="88" t="s">
        <v>252</v>
      </c>
    </row>
    <row r="26" spans="1:27" ht="15">
      <c r="A26" s="275">
        <f>Nevezés!AM25</f>
        <v>0</v>
      </c>
      <c r="B26" s="275">
        <f>Nevezés!AK25</f>
        <v>0</v>
      </c>
      <c r="C26" s="275">
        <f>Nevezés!AL25</f>
        <v>0</v>
      </c>
      <c r="D26" s="110">
        <f t="shared" si="0"/>
        <v>0</v>
      </c>
      <c r="E26" s="111">
        <f t="shared" si="1"/>
        <v>0</v>
      </c>
      <c r="F26" s="214">
        <f>Nevezés!AN25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adatok'!$G$12</f>
        <v>0.20833333333333334</v>
      </c>
      <c r="AA26" s="88" t="s">
        <v>252</v>
      </c>
    </row>
    <row r="27" spans="1:27" ht="15">
      <c r="A27" s="275">
        <f>Nevezés!AM26</f>
        <v>0</v>
      </c>
      <c r="B27" s="275">
        <f>Nevezés!AK26</f>
        <v>0</v>
      </c>
      <c r="C27" s="275">
        <f>Nevezés!AL26</f>
        <v>0</v>
      </c>
      <c r="D27" s="110">
        <f t="shared" si="0"/>
        <v>0</v>
      </c>
      <c r="E27" s="111">
        <f t="shared" si="1"/>
        <v>0</v>
      </c>
      <c r="F27" s="214">
        <f>Nevezés!AN26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adatok'!$G$12</f>
        <v>0.20833333333333334</v>
      </c>
      <c r="AA27" s="88" t="s">
        <v>252</v>
      </c>
    </row>
    <row r="28" spans="1:27" ht="15">
      <c r="A28" s="275">
        <f>Nevezés!AM27</f>
        <v>0</v>
      </c>
      <c r="B28" s="275">
        <f>Nevezés!AK27</f>
        <v>0</v>
      </c>
      <c r="C28" s="275">
        <f>Nevezés!AL27</f>
        <v>0</v>
      </c>
      <c r="D28" s="110">
        <f t="shared" si="0"/>
        <v>0</v>
      </c>
      <c r="E28" s="111">
        <f t="shared" si="1"/>
        <v>0</v>
      </c>
      <c r="F28" s="214">
        <f>Nevezés!AN27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adatok'!$G$12</f>
        <v>0.20833333333333334</v>
      </c>
      <c r="AA28" s="88" t="s">
        <v>252</v>
      </c>
    </row>
    <row r="29" spans="1:27" ht="15">
      <c r="A29" s="275">
        <f>Nevezés!AM28</f>
        <v>0</v>
      </c>
      <c r="B29" s="275">
        <f>Nevezés!AK28</f>
        <v>0</v>
      </c>
      <c r="C29" s="275">
        <f>Nevezés!AL28</f>
        <v>0</v>
      </c>
      <c r="D29" s="110">
        <f t="shared" si="0"/>
        <v>0</v>
      </c>
      <c r="E29" s="111">
        <f t="shared" si="1"/>
        <v>0</v>
      </c>
      <c r="F29" s="214">
        <f>Nevezés!AN28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adatok'!$G$12</f>
        <v>0.20833333333333334</v>
      </c>
      <c r="AA29" s="88" t="s">
        <v>252</v>
      </c>
    </row>
    <row r="30" spans="1:27" ht="15">
      <c r="A30" s="275">
        <f>Nevezés!AM29</f>
        <v>0</v>
      </c>
      <c r="B30" s="275">
        <f>Nevezés!AK29</f>
        <v>0</v>
      </c>
      <c r="C30" s="275">
        <f>Nevezés!AL29</f>
        <v>0</v>
      </c>
      <c r="D30" s="110">
        <f t="shared" si="0"/>
        <v>0</v>
      </c>
      <c r="E30" s="111">
        <f t="shared" si="1"/>
        <v>0</v>
      </c>
      <c r="F30" s="214">
        <f>Nevezés!AN29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adatok'!$G$12</f>
        <v>0.20833333333333334</v>
      </c>
      <c r="AA30" s="88" t="s">
        <v>252</v>
      </c>
    </row>
    <row r="31" spans="1:27" ht="15">
      <c r="A31" s="275">
        <f>Nevezés!AM30</f>
        <v>0</v>
      </c>
      <c r="B31" s="275">
        <f>Nevezés!AK30</f>
        <v>0</v>
      </c>
      <c r="C31" s="275">
        <f>Nevezés!AL30</f>
        <v>0</v>
      </c>
      <c r="D31" s="110">
        <f t="shared" si="0"/>
        <v>0</v>
      </c>
      <c r="E31" s="111">
        <f t="shared" si="1"/>
        <v>0</v>
      </c>
      <c r="F31" s="214">
        <f>Nevezés!AN30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adatok'!$G$12</f>
        <v>0.20833333333333334</v>
      </c>
      <c r="AA31" s="88" t="s">
        <v>252</v>
      </c>
    </row>
    <row r="32" spans="1:27" ht="15">
      <c r="A32" s="275">
        <f>Nevezés!AM31</f>
        <v>0</v>
      </c>
      <c r="B32" s="275">
        <f>Nevezés!AK31</f>
        <v>0</v>
      </c>
      <c r="C32" s="275">
        <f>Nevezés!AL31</f>
        <v>0</v>
      </c>
      <c r="D32" s="110">
        <f t="shared" si="0"/>
        <v>0</v>
      </c>
      <c r="E32" s="111">
        <f t="shared" si="1"/>
        <v>0</v>
      </c>
      <c r="F32" s="214">
        <f>Nevezés!AN31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adatok'!$G$12</f>
        <v>0.20833333333333334</v>
      </c>
      <c r="AA32" s="88" t="s">
        <v>252</v>
      </c>
    </row>
    <row r="33" spans="1:27" ht="15">
      <c r="A33" s="275">
        <f>Nevezés!AM32</f>
        <v>0</v>
      </c>
      <c r="B33" s="275">
        <f>Nevezés!AK32</f>
        <v>0</v>
      </c>
      <c r="C33" s="275">
        <f>Nevezés!AL32</f>
        <v>0</v>
      </c>
      <c r="D33" s="110">
        <f t="shared" si="0"/>
        <v>0</v>
      </c>
      <c r="E33" s="111">
        <f t="shared" si="1"/>
        <v>0</v>
      </c>
      <c r="F33" s="214">
        <f>Nevezés!AN32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adatok'!$G$12</f>
        <v>0.20833333333333334</v>
      </c>
      <c r="AA33" s="88" t="s">
        <v>252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X1:X2"/>
    <mergeCell ref="Y1:Y2"/>
    <mergeCell ref="Z1:Z2"/>
    <mergeCell ref="B2:C2"/>
    <mergeCell ref="I2:L2"/>
    <mergeCell ref="M2:P2"/>
    <mergeCell ref="R1:R2"/>
    <mergeCell ref="S1:S3"/>
    <mergeCell ref="T1:T2"/>
    <mergeCell ref="W1:W2"/>
    <mergeCell ref="A1:A3"/>
    <mergeCell ref="D1:D2"/>
    <mergeCell ref="E1:E2"/>
    <mergeCell ref="I1:L1"/>
  </mergeCells>
  <printOptions/>
  <pageMargins left="0.75" right="0.75" top="1" bottom="1" header="0.5" footer="0.5"/>
  <pageSetup orientation="portrait" paperSize="9"/>
  <ignoredErrors>
    <ignoredError sqref="F4:F3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K17" sqref="K17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3" width="9.140625" style="88" customWidth="1"/>
    <col min="14" max="14" width="9.140625" style="303" customWidth="1"/>
    <col min="15" max="16" width="11.57421875" style="88" customWidth="1"/>
    <col min="17" max="17" width="9.140625" style="88" customWidth="1"/>
    <col min="18" max="18" width="9.140625" style="303" customWidth="1"/>
    <col min="19" max="19" width="11.57421875" style="88" customWidth="1"/>
    <col min="20" max="21" width="9.140625" style="88" customWidth="1"/>
    <col min="22" max="22" width="9.140625" style="303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0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314</v>
      </c>
      <c r="AH1" s="440" t="s">
        <v>6</v>
      </c>
    </row>
    <row r="2" spans="1:34" s="87" customFormat="1" ht="36" customHeight="1">
      <c r="A2" s="446"/>
      <c r="B2" s="454" t="s">
        <v>303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300" t="s">
        <v>20</v>
      </c>
      <c r="O3" s="77" t="s">
        <v>244</v>
      </c>
      <c r="P3" s="106" t="s">
        <v>21</v>
      </c>
      <c r="Q3" s="85" t="s">
        <v>19</v>
      </c>
      <c r="R3" s="300" t="s">
        <v>20</v>
      </c>
      <c r="S3" s="77" t="s">
        <v>244</v>
      </c>
      <c r="T3" s="106" t="s">
        <v>21</v>
      </c>
      <c r="U3" s="85" t="s">
        <v>19</v>
      </c>
      <c r="V3" s="300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">
      <c r="A4" s="275">
        <f>Nevezés!AM3</f>
        <v>1</v>
      </c>
      <c r="B4" s="275" t="str">
        <f>Nevezés!AK3</f>
        <v>NAGY CSABA</v>
      </c>
      <c r="C4" s="275" t="str">
        <f>Nevezés!AL3</f>
        <v>NAGY NÁNDOR</v>
      </c>
      <c r="D4" s="223">
        <f>E_É!D4</f>
        <v>600</v>
      </c>
      <c r="E4" s="224">
        <f>AG4+AF4+AE4+AB4</f>
        <v>1300</v>
      </c>
      <c r="F4" s="225">
        <f>SUM(D4:E4)</f>
        <v>1900</v>
      </c>
      <c r="G4" s="226">
        <f>E_É!E4</f>
        <v>0.018125</v>
      </c>
      <c r="H4" s="227">
        <f>N4+R4+V4</f>
        <v>0.02850694444444445</v>
      </c>
      <c r="I4" s="228">
        <f>SUM(G4:H4)</f>
        <v>0.04663194444444445</v>
      </c>
      <c r="J4" s="309">
        <f>Nevezés!AO3</f>
        <v>0.3840277777777778</v>
      </c>
      <c r="K4" s="120">
        <v>0.5993055555555555</v>
      </c>
      <c r="L4" s="121">
        <v>0</v>
      </c>
      <c r="M4" s="122">
        <v>400</v>
      </c>
      <c r="N4" s="301">
        <v>0.011701388888888891</v>
      </c>
      <c r="O4" s="119">
        <v>0.4270833333333333</v>
      </c>
      <c r="P4" s="120">
        <v>0.46875</v>
      </c>
      <c r="Q4" s="122">
        <v>600</v>
      </c>
      <c r="R4" s="301">
        <v>0.009872685185185186</v>
      </c>
      <c r="S4" s="119">
        <v>0.49652777777777773</v>
      </c>
      <c r="T4" s="120">
        <v>0.5416666666666666</v>
      </c>
      <c r="U4" s="122">
        <v>300</v>
      </c>
      <c r="V4" s="301">
        <v>0.00693287037037037</v>
      </c>
      <c r="W4" s="119">
        <v>0.5604166666666667</v>
      </c>
      <c r="X4" s="120">
        <v>0.5840277777777778</v>
      </c>
      <c r="Y4" s="123">
        <v>0</v>
      </c>
      <c r="Z4" s="81">
        <f>IF(K4-J4-AA4-AH4&gt;0,K4-J4-AA4-AH4,0)</f>
        <v>0</v>
      </c>
      <c r="AA4" s="112">
        <f>X4-W4+T4-S4+P4-O4</f>
        <v>0.11041666666666677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1300</v>
      </c>
      <c r="AG4" s="84">
        <f>Y4</f>
        <v>0</v>
      </c>
      <c r="AH4" s="229">
        <f>'Alap adatok'!$G$13</f>
        <v>0.2708333333333333</v>
      </c>
      <c r="AI4" s="88" t="s">
        <v>252</v>
      </c>
    </row>
    <row r="5" spans="1:35" ht="15">
      <c r="A5" s="275">
        <f>Nevezés!AM4</f>
        <v>31</v>
      </c>
      <c r="B5" s="275" t="str">
        <f>Nevezés!AK4</f>
        <v>SZŰCS IMRE </v>
      </c>
      <c r="C5" s="275" t="str">
        <f>Nevezés!AL4</f>
        <v>KOVÁCS RÓBERT </v>
      </c>
      <c r="D5" s="223">
        <f>E_É!D5</f>
        <v>900</v>
      </c>
      <c r="E5" s="224">
        <f aca="true" t="shared" si="0" ref="E5:E33">AG5+AF5+AE5+AB5</f>
        <v>300</v>
      </c>
      <c r="F5" s="225">
        <f aca="true" t="shared" si="1" ref="F5:F33">SUM(D5:E5)</f>
        <v>1200</v>
      </c>
      <c r="G5" s="226">
        <f>E_É!E5</f>
        <v>0.018344907407407407</v>
      </c>
      <c r="H5" s="227">
        <f aca="true" t="shared" si="2" ref="H5:H33">N5+R5+V5</f>
        <v>0.022256944444444444</v>
      </c>
      <c r="I5" s="228">
        <f aca="true" t="shared" si="3" ref="I5:I33">SUM(G5:H5)</f>
        <v>0.04060185185185185</v>
      </c>
      <c r="J5" s="309">
        <f>Nevezés!AO4</f>
        <v>0.3979166666666667</v>
      </c>
      <c r="K5" s="134">
        <v>0.6583333333333333</v>
      </c>
      <c r="L5" s="135">
        <v>0</v>
      </c>
      <c r="M5" s="136">
        <v>200</v>
      </c>
      <c r="N5" s="302">
        <v>0.009560185185185185</v>
      </c>
      <c r="O5" s="133">
        <v>0.4479166666666667</v>
      </c>
      <c r="P5" s="134">
        <v>0.5208333333333334</v>
      </c>
      <c r="Q5" s="136">
        <v>100</v>
      </c>
      <c r="R5" s="302">
        <v>0.0066782407407407415</v>
      </c>
      <c r="S5" s="133">
        <v>0.5513888888888888</v>
      </c>
      <c r="T5" s="134">
        <v>0.5777777777777778</v>
      </c>
      <c r="U5" s="136">
        <v>0</v>
      </c>
      <c r="V5" s="302">
        <v>0.006018518518518518</v>
      </c>
      <c r="W5" s="133">
        <v>0.6145833333333334</v>
      </c>
      <c r="X5" s="134">
        <v>0.638888888888889</v>
      </c>
      <c r="Y5" s="138">
        <v>0</v>
      </c>
      <c r="Z5" s="81">
        <f aca="true" t="shared" si="4" ref="Z5:Z33">IF(K5-J5-AA5-AH5&gt;0,K5-J5-AA5-AH5,0)</f>
        <v>0</v>
      </c>
      <c r="AA5" s="112">
        <f aca="true" t="shared" si="5" ref="AA5:AA33">X5-W5+T5-S5+P5-O5</f>
        <v>0.12361111111111128</v>
      </c>
      <c r="AB5" s="82">
        <f>L5*'Alap adatok'!$F$7</f>
        <v>0</v>
      </c>
      <c r="AC5" s="128">
        <f aca="true" t="shared" si="6" ref="AC5:AC33">HOUR(Z5)</f>
        <v>0</v>
      </c>
      <c r="AD5" s="128">
        <f aca="true" t="shared" si="7" ref="AD5:AD33">MINUTE(Z5)</f>
        <v>0</v>
      </c>
      <c r="AE5" s="83">
        <f>(AC5*60+AD5)*'Alap adatok'!$F$8</f>
        <v>0</v>
      </c>
      <c r="AF5" s="84">
        <f aca="true" t="shared" si="8" ref="AF5:AF33">M5+Q5+U5</f>
        <v>300</v>
      </c>
      <c r="AG5" s="84">
        <f aca="true" t="shared" si="9" ref="AG5:AG33">Y5</f>
        <v>0</v>
      </c>
      <c r="AH5" s="229">
        <f>'Alap adatok'!$G$13</f>
        <v>0.2708333333333333</v>
      </c>
      <c r="AI5" s="88" t="s">
        <v>252</v>
      </c>
    </row>
    <row r="6" spans="1:35" ht="15">
      <c r="A6" s="275">
        <f>Nevezés!AM5</f>
        <v>16</v>
      </c>
      <c r="B6" s="275" t="str">
        <f>Nevezés!AK5</f>
        <v>WIDNER ATTILA</v>
      </c>
      <c r="C6" s="275" t="str">
        <f>Nevezés!AL5</f>
        <v>CSIKÓS JÓZSEF</v>
      </c>
      <c r="D6" s="223">
        <f>E_É!D6</f>
        <v>200</v>
      </c>
      <c r="E6" s="224">
        <f t="shared" si="0"/>
        <v>1800</v>
      </c>
      <c r="F6" s="225">
        <f t="shared" si="1"/>
        <v>2000</v>
      </c>
      <c r="G6" s="226">
        <f>E_É!E6</f>
        <v>0.005300925925925926</v>
      </c>
      <c r="H6" s="227">
        <f t="shared" si="2"/>
        <v>0.022916666666666665</v>
      </c>
      <c r="I6" s="228">
        <f t="shared" si="3"/>
        <v>0.028217592592592593</v>
      </c>
      <c r="J6" s="309">
        <f>Nevezés!AO5</f>
        <v>0.3854166666666667</v>
      </c>
      <c r="K6" s="120">
        <v>0.6611111111111111</v>
      </c>
      <c r="L6" s="121">
        <v>4</v>
      </c>
      <c r="M6" s="122">
        <v>1000</v>
      </c>
      <c r="N6" s="301">
        <v>0.006643518518518518</v>
      </c>
      <c r="O6" s="119">
        <v>0.43402777777777773</v>
      </c>
      <c r="P6" s="120">
        <v>0.5</v>
      </c>
      <c r="Q6" s="122">
        <v>400</v>
      </c>
      <c r="R6" s="301">
        <v>0.013541666666666667</v>
      </c>
      <c r="S6" s="119">
        <v>0.53125</v>
      </c>
      <c r="T6" s="120">
        <v>0.5590277777777778</v>
      </c>
      <c r="U6" s="122">
        <v>0</v>
      </c>
      <c r="V6" s="301">
        <v>0.002731481481481482</v>
      </c>
      <c r="W6" s="119">
        <v>0.5923611111111111</v>
      </c>
      <c r="X6" s="120">
        <v>0.60625</v>
      </c>
      <c r="Y6" s="123">
        <v>0</v>
      </c>
      <c r="Z6" s="81">
        <f t="shared" si="4"/>
        <v>0</v>
      </c>
      <c r="AA6" s="112">
        <f t="shared" si="5"/>
        <v>0.1076388888888889</v>
      </c>
      <c r="AB6" s="82">
        <f>L6*'Alap adatok'!$F$7</f>
        <v>400</v>
      </c>
      <c r="AC6" s="128">
        <f t="shared" si="6"/>
        <v>0</v>
      </c>
      <c r="AD6" s="128">
        <f t="shared" si="7"/>
        <v>0</v>
      </c>
      <c r="AE6" s="83">
        <f>(AC6*60+AD6)*'Alap adatok'!$F$8</f>
        <v>0</v>
      </c>
      <c r="AF6" s="84">
        <f t="shared" si="8"/>
        <v>1400</v>
      </c>
      <c r="AG6" s="84">
        <f t="shared" si="9"/>
        <v>0</v>
      </c>
      <c r="AH6" s="229">
        <f>'Alap adatok'!$G$13</f>
        <v>0.2708333333333333</v>
      </c>
      <c r="AI6" s="88" t="s">
        <v>252</v>
      </c>
    </row>
    <row r="7" spans="1:35" ht="15">
      <c r="A7" s="275">
        <f>Nevezés!AM6</f>
        <v>6</v>
      </c>
      <c r="B7" s="275" t="str">
        <f>Nevezés!AK6</f>
        <v>MISZLIK ZOLTÁN</v>
      </c>
      <c r="C7" s="275" t="str">
        <f>Nevezés!AL6</f>
        <v>TÓTH BÉLA</v>
      </c>
      <c r="D7" s="223">
        <f>E_É!D7</f>
        <v>400</v>
      </c>
      <c r="E7" s="224">
        <f t="shared" si="0"/>
        <v>1000</v>
      </c>
      <c r="F7" s="225">
        <f t="shared" si="1"/>
        <v>1400</v>
      </c>
      <c r="G7" s="226">
        <f>E_É!E7</f>
        <v>0.01597222222222222</v>
      </c>
      <c r="H7" s="227">
        <f t="shared" si="2"/>
        <v>0.027291666666666665</v>
      </c>
      <c r="I7" s="228">
        <f t="shared" si="3"/>
        <v>0.043263888888888886</v>
      </c>
      <c r="J7" s="309">
        <f>Nevezés!AO6</f>
        <v>0.39444444444444443</v>
      </c>
      <c r="K7" s="134">
        <v>0.6819444444444445</v>
      </c>
      <c r="L7" s="135">
        <v>0</v>
      </c>
      <c r="M7" s="136">
        <v>100</v>
      </c>
      <c r="N7" s="302">
        <v>0.0071643518518518514</v>
      </c>
      <c r="O7" s="133">
        <v>0.4381944444444445</v>
      </c>
      <c r="P7" s="134">
        <v>0.5104166666666666</v>
      </c>
      <c r="Q7" s="136">
        <v>600</v>
      </c>
      <c r="R7" s="302">
        <v>0.013888888888888888</v>
      </c>
      <c r="S7" s="133">
        <v>0.5347222222222222</v>
      </c>
      <c r="T7" s="134">
        <v>0.59375</v>
      </c>
      <c r="U7" s="136">
        <v>300</v>
      </c>
      <c r="V7" s="302">
        <v>0.006238425925925925</v>
      </c>
      <c r="W7" s="133">
        <v>0.6138888888888888</v>
      </c>
      <c r="X7" s="134">
        <v>0.6555555555555556</v>
      </c>
      <c r="Y7" s="138">
        <v>0</v>
      </c>
      <c r="Z7" s="81">
        <f t="shared" si="4"/>
        <v>0</v>
      </c>
      <c r="AA7" s="112">
        <f t="shared" si="5"/>
        <v>0.17291666666666666</v>
      </c>
      <c r="AB7" s="82">
        <f>L7*'Alap adatok'!$F$7</f>
        <v>0</v>
      </c>
      <c r="AC7" s="128">
        <f t="shared" si="6"/>
        <v>0</v>
      </c>
      <c r="AD7" s="128">
        <f t="shared" si="7"/>
        <v>0</v>
      </c>
      <c r="AE7" s="83">
        <f>(AC7*60+AD7)*'Alap adatok'!$F$8</f>
        <v>0</v>
      </c>
      <c r="AF7" s="84">
        <f t="shared" si="8"/>
        <v>1000</v>
      </c>
      <c r="AG7" s="84">
        <f t="shared" si="9"/>
        <v>0</v>
      </c>
      <c r="AH7" s="229">
        <f>'Alap adatok'!$G$13</f>
        <v>0.2708333333333333</v>
      </c>
      <c r="AI7" s="88" t="s">
        <v>252</v>
      </c>
    </row>
    <row r="8" spans="1:35" ht="15">
      <c r="A8" s="275">
        <f>Nevezés!AM7</f>
        <v>21</v>
      </c>
      <c r="B8" s="275" t="str">
        <f>Nevezés!AK7</f>
        <v>RAJKOVICS LÁSZLÓ</v>
      </c>
      <c r="C8" s="275" t="str">
        <f>Nevezés!AL7</f>
        <v>TÓTH ROLAND</v>
      </c>
      <c r="D8" s="223">
        <f>E_É!D8</f>
        <v>1100</v>
      </c>
      <c r="E8" s="224">
        <f t="shared" si="0"/>
        <v>1100</v>
      </c>
      <c r="F8" s="225">
        <f t="shared" si="1"/>
        <v>2200</v>
      </c>
      <c r="G8" s="226">
        <f>E_É!E8</f>
        <v>0.011539351851851853</v>
      </c>
      <c r="H8" s="227">
        <f t="shared" si="2"/>
        <v>0.02084490740740741</v>
      </c>
      <c r="I8" s="228">
        <f t="shared" si="3"/>
        <v>0.032384259259259265</v>
      </c>
      <c r="J8" s="309">
        <f>Nevezés!AO7</f>
        <v>0.3958333333333333</v>
      </c>
      <c r="K8" s="120">
        <v>0.6847222222222222</v>
      </c>
      <c r="L8" s="121">
        <v>0</v>
      </c>
      <c r="M8" s="122">
        <v>200</v>
      </c>
      <c r="N8" s="301">
        <v>0.006666666666666667</v>
      </c>
      <c r="O8" s="119">
        <v>0.46527777777777773</v>
      </c>
      <c r="P8" s="120">
        <v>0.53125</v>
      </c>
      <c r="Q8" s="122">
        <v>200</v>
      </c>
      <c r="R8" s="301">
        <v>0.006122685185185185</v>
      </c>
      <c r="S8" s="119">
        <v>0.5673611111111111</v>
      </c>
      <c r="T8" s="120">
        <v>0.6006944444444444</v>
      </c>
      <c r="U8" s="122">
        <v>700</v>
      </c>
      <c r="V8" s="301">
        <v>0.008055555555555555</v>
      </c>
      <c r="W8" s="119">
        <v>0.6291666666666667</v>
      </c>
      <c r="X8" s="120">
        <v>0.6618055555555555</v>
      </c>
      <c r="Y8" s="123">
        <v>0</v>
      </c>
      <c r="Z8" s="81">
        <f t="shared" si="4"/>
        <v>0</v>
      </c>
      <c r="AA8" s="112">
        <f t="shared" si="5"/>
        <v>0.13194444444444448</v>
      </c>
      <c r="AB8" s="82">
        <f>L8*'Alap adatok'!$F$7</f>
        <v>0</v>
      </c>
      <c r="AC8" s="128">
        <f t="shared" si="6"/>
        <v>0</v>
      </c>
      <c r="AD8" s="128">
        <f t="shared" si="7"/>
        <v>0</v>
      </c>
      <c r="AE8" s="83">
        <f>(AC8*60+AD8)*'Alap adatok'!$F$8</f>
        <v>0</v>
      </c>
      <c r="AF8" s="84">
        <f t="shared" si="8"/>
        <v>1100</v>
      </c>
      <c r="AG8" s="84">
        <f t="shared" si="9"/>
        <v>0</v>
      </c>
      <c r="AH8" s="229">
        <f>'Alap adatok'!$G$13</f>
        <v>0.2708333333333333</v>
      </c>
      <c r="AI8" s="88" t="s">
        <v>252</v>
      </c>
    </row>
    <row r="9" spans="1:35" ht="15">
      <c r="A9" s="275">
        <f>Nevezés!AM8</f>
        <v>36</v>
      </c>
      <c r="B9" s="275" t="str">
        <f>Nevezés!AK8</f>
        <v>KROÓ TAMÁS</v>
      </c>
      <c r="C9" s="275" t="str">
        <f>Nevezés!AL8</f>
        <v>TURI CSILLA</v>
      </c>
      <c r="D9" s="223">
        <f>E_É!D9</f>
        <v>0</v>
      </c>
      <c r="E9" s="224">
        <f t="shared" si="0"/>
        <v>1000</v>
      </c>
      <c r="F9" s="225">
        <f t="shared" si="1"/>
        <v>1000</v>
      </c>
      <c r="G9" s="226">
        <f>E_É!E9</f>
        <v>0.013194444444444446</v>
      </c>
      <c r="H9" s="227">
        <f t="shared" si="2"/>
        <v>0.030509259259259257</v>
      </c>
      <c r="I9" s="228">
        <f t="shared" si="3"/>
        <v>0.0437037037037037</v>
      </c>
      <c r="J9" s="309">
        <f>Nevezés!AO8</f>
        <v>0.3840277777777778</v>
      </c>
      <c r="K9" s="134">
        <v>0.6159722222222223</v>
      </c>
      <c r="L9" s="135">
        <v>0</v>
      </c>
      <c r="M9" s="136">
        <v>600</v>
      </c>
      <c r="N9" s="302">
        <v>0.012256944444444444</v>
      </c>
      <c r="O9" s="133">
        <v>0.4291666666666667</v>
      </c>
      <c r="P9" s="134">
        <v>0.4826388888888889</v>
      </c>
      <c r="Q9" s="136">
        <v>300</v>
      </c>
      <c r="R9" s="302">
        <v>0.009699074074074074</v>
      </c>
      <c r="S9" s="133">
        <v>0.5069444444444444</v>
      </c>
      <c r="T9" s="134">
        <v>0.5555555555555556</v>
      </c>
      <c r="U9" s="136">
        <v>100</v>
      </c>
      <c r="V9" s="302">
        <v>0.008553240740740741</v>
      </c>
      <c r="W9" s="133">
        <v>0.5673611111111111</v>
      </c>
      <c r="X9" s="134">
        <v>0.59375</v>
      </c>
      <c r="Y9" s="138">
        <v>0</v>
      </c>
      <c r="Z9" s="81">
        <f t="shared" si="4"/>
        <v>0</v>
      </c>
      <c r="AA9" s="112">
        <f t="shared" si="5"/>
        <v>0.12847222222222232</v>
      </c>
      <c r="AB9" s="82">
        <f>L9*'Alap adatok'!$F$7</f>
        <v>0</v>
      </c>
      <c r="AC9" s="128">
        <f t="shared" si="6"/>
        <v>0</v>
      </c>
      <c r="AD9" s="128">
        <f t="shared" si="7"/>
        <v>0</v>
      </c>
      <c r="AE9" s="83">
        <f>(AC9*60+AD9)*'Alap adatok'!$F$8</f>
        <v>0</v>
      </c>
      <c r="AF9" s="84">
        <f t="shared" si="8"/>
        <v>1000</v>
      </c>
      <c r="AG9" s="84">
        <f t="shared" si="9"/>
        <v>0</v>
      </c>
      <c r="AH9" s="229">
        <f>'Alap adatok'!$G$13</f>
        <v>0.2708333333333333</v>
      </c>
      <c r="AI9" s="88" t="s">
        <v>252</v>
      </c>
    </row>
    <row r="10" spans="1:35" ht="15">
      <c r="A10" s="275">
        <f>Nevezés!AM9</f>
        <v>0</v>
      </c>
      <c r="B10" s="275">
        <f>Nevezés!AK9</f>
        <v>0</v>
      </c>
      <c r="C10" s="275">
        <f>Nevezés!AL9</f>
        <v>0</v>
      </c>
      <c r="D10" s="223">
        <f>E_É!D10</f>
        <v>0</v>
      </c>
      <c r="E10" s="224">
        <f t="shared" si="0"/>
        <v>0</v>
      </c>
      <c r="F10" s="225">
        <f t="shared" si="1"/>
        <v>0</v>
      </c>
      <c r="G10" s="226">
        <f>E_É!E10</f>
        <v>0</v>
      </c>
      <c r="H10" s="227">
        <f t="shared" si="2"/>
        <v>0</v>
      </c>
      <c r="I10" s="228">
        <f t="shared" si="3"/>
        <v>0</v>
      </c>
      <c r="J10" s="309">
        <f>Nevezés!AO9</f>
        <v>0</v>
      </c>
      <c r="K10" s="120"/>
      <c r="L10" s="121"/>
      <c r="M10" s="122"/>
      <c r="N10" s="301"/>
      <c r="O10" s="119"/>
      <c r="P10" s="120"/>
      <c r="Q10" s="122"/>
      <c r="R10" s="301"/>
      <c r="S10" s="119"/>
      <c r="T10" s="120"/>
      <c r="U10" s="122"/>
      <c r="V10" s="301"/>
      <c r="W10" s="119"/>
      <c r="X10" s="120"/>
      <c r="Y10" s="123"/>
      <c r="Z10" s="81">
        <f t="shared" si="4"/>
        <v>0</v>
      </c>
      <c r="AA10" s="112">
        <f t="shared" si="5"/>
        <v>0</v>
      </c>
      <c r="AB10" s="82">
        <f>L10*'Alap adatok'!$F$7</f>
        <v>0</v>
      </c>
      <c r="AC10" s="128">
        <f t="shared" si="6"/>
        <v>0</v>
      </c>
      <c r="AD10" s="128">
        <f t="shared" si="7"/>
        <v>0</v>
      </c>
      <c r="AE10" s="83">
        <f>(AC10*60+AD10)*'Alap adatok'!$F$8</f>
        <v>0</v>
      </c>
      <c r="AF10" s="84">
        <f t="shared" si="8"/>
        <v>0</v>
      </c>
      <c r="AG10" s="84">
        <f t="shared" si="9"/>
        <v>0</v>
      </c>
      <c r="AH10" s="229">
        <f>'Alap adatok'!$G$13</f>
        <v>0.2708333333333333</v>
      </c>
      <c r="AI10" s="88" t="s">
        <v>252</v>
      </c>
    </row>
    <row r="11" spans="1:35" ht="15">
      <c r="A11" s="275">
        <f>Nevezés!AM10</f>
        <v>41</v>
      </c>
      <c r="B11" s="275" t="str">
        <f>Nevezés!AK10</f>
        <v>SÓLYA ERVIN</v>
      </c>
      <c r="C11" s="275" t="str">
        <f>Nevezés!AL10</f>
        <v>HORVÁTH JÁNOS</v>
      </c>
      <c r="D11" s="223">
        <f>E_É!D11</f>
        <v>100</v>
      </c>
      <c r="E11" s="224">
        <f t="shared" si="0"/>
        <v>600</v>
      </c>
      <c r="F11" s="225">
        <f t="shared" si="1"/>
        <v>700</v>
      </c>
      <c r="G11" s="226">
        <f>E_É!E11</f>
        <v>0.017951388888888888</v>
      </c>
      <c r="H11" s="227">
        <f t="shared" si="2"/>
        <v>0.01929398148148148</v>
      </c>
      <c r="I11" s="228">
        <f t="shared" si="3"/>
        <v>0.03724537037037037</v>
      </c>
      <c r="J11" s="309">
        <f>Nevezés!AO10</f>
        <v>0.40277777777777773</v>
      </c>
      <c r="K11" s="134">
        <v>0.7090277777777777</v>
      </c>
      <c r="L11" s="135">
        <v>0</v>
      </c>
      <c r="M11" s="136">
        <v>200</v>
      </c>
      <c r="N11" s="302">
        <v>0.009895833333333333</v>
      </c>
      <c r="O11" s="133">
        <v>0.4666666666666666</v>
      </c>
      <c r="P11" s="134">
        <v>0.5555555555555556</v>
      </c>
      <c r="Q11" s="136">
        <v>0</v>
      </c>
      <c r="R11" s="302">
        <v>0.007673611111111111</v>
      </c>
      <c r="S11" s="133">
        <v>0.5840277777777778</v>
      </c>
      <c r="T11" s="134">
        <v>0.6319444444444444</v>
      </c>
      <c r="U11" s="136">
        <v>400</v>
      </c>
      <c r="V11" s="302">
        <v>0.0017245370370370372</v>
      </c>
      <c r="W11" s="133">
        <v>0.6548611111111111</v>
      </c>
      <c r="X11" s="134">
        <v>0.7055555555555556</v>
      </c>
      <c r="Y11" s="138">
        <v>0</v>
      </c>
      <c r="Z11" s="81">
        <f t="shared" si="4"/>
        <v>0</v>
      </c>
      <c r="AA11" s="112">
        <f t="shared" si="5"/>
        <v>0.18750000000000006</v>
      </c>
      <c r="AB11" s="82">
        <f>L11*'Alap adatok'!$F$7</f>
        <v>0</v>
      </c>
      <c r="AC11" s="128">
        <f t="shared" si="6"/>
        <v>0</v>
      </c>
      <c r="AD11" s="128">
        <f t="shared" si="7"/>
        <v>0</v>
      </c>
      <c r="AE11" s="83">
        <f>(AC11*60+AD11)*'Alap adatok'!$F$8</f>
        <v>0</v>
      </c>
      <c r="AF11" s="84">
        <f t="shared" si="8"/>
        <v>600</v>
      </c>
      <c r="AG11" s="84">
        <f t="shared" si="9"/>
        <v>0</v>
      </c>
      <c r="AH11" s="229">
        <f>'Alap adatok'!$G$13</f>
        <v>0.2708333333333333</v>
      </c>
      <c r="AI11" s="88" t="s">
        <v>252</v>
      </c>
    </row>
    <row r="12" spans="1:35" ht="15">
      <c r="A12" s="275">
        <f>Nevezés!AM11</f>
        <v>26</v>
      </c>
      <c r="B12" s="275" t="str">
        <f>Nevezés!AK11</f>
        <v>JUHÁSZ GYULA</v>
      </c>
      <c r="C12" s="275" t="str">
        <f>Nevezés!AL11</f>
        <v>ERŐS ISTVÁN</v>
      </c>
      <c r="D12" s="223">
        <f>E_É!D12</f>
        <v>1700</v>
      </c>
      <c r="E12" s="224">
        <f t="shared" si="0"/>
        <v>500</v>
      </c>
      <c r="F12" s="225">
        <f t="shared" si="1"/>
        <v>2200</v>
      </c>
      <c r="G12" s="226">
        <f>E_É!E12</f>
        <v>0.012569444444444446</v>
      </c>
      <c r="H12" s="227">
        <f t="shared" si="2"/>
        <v>0.028796296296296292</v>
      </c>
      <c r="I12" s="228">
        <f t="shared" si="3"/>
        <v>0.04136574074074074</v>
      </c>
      <c r="J12" s="309">
        <f>Nevezés!AO11</f>
        <v>0.3993055555555556</v>
      </c>
      <c r="K12" s="120">
        <v>0.7284722222222223</v>
      </c>
      <c r="L12" s="121">
        <v>0</v>
      </c>
      <c r="M12" s="122">
        <v>200</v>
      </c>
      <c r="N12" s="301">
        <v>0.009189814814814814</v>
      </c>
      <c r="O12" s="119">
        <v>0.46597222222222223</v>
      </c>
      <c r="P12" s="120">
        <v>0.548611111111111</v>
      </c>
      <c r="Q12" s="122">
        <v>100</v>
      </c>
      <c r="R12" s="301">
        <v>0.011111111111111112</v>
      </c>
      <c r="S12" s="119">
        <v>0.5833333333333334</v>
      </c>
      <c r="T12" s="120">
        <v>0.6145833333333334</v>
      </c>
      <c r="U12" s="122">
        <v>200</v>
      </c>
      <c r="V12" s="301">
        <v>0.00849537037037037</v>
      </c>
      <c r="W12" s="119">
        <v>0.6375</v>
      </c>
      <c r="X12" s="120">
        <v>0.6875</v>
      </c>
      <c r="Y12" s="123">
        <v>0</v>
      </c>
      <c r="Z12" s="81">
        <f t="shared" si="4"/>
        <v>0</v>
      </c>
      <c r="AA12" s="112">
        <f t="shared" si="5"/>
        <v>0.16388888888888886</v>
      </c>
      <c r="AB12" s="82">
        <f>L12*'Alap adatok'!$F$7</f>
        <v>0</v>
      </c>
      <c r="AC12" s="128">
        <f t="shared" si="6"/>
        <v>0</v>
      </c>
      <c r="AD12" s="128">
        <f t="shared" si="7"/>
        <v>0</v>
      </c>
      <c r="AE12" s="83">
        <f>(AC12*60+AD12)*'Alap adatok'!$F$8</f>
        <v>0</v>
      </c>
      <c r="AF12" s="84">
        <f t="shared" si="8"/>
        <v>500</v>
      </c>
      <c r="AG12" s="84">
        <f t="shared" si="9"/>
        <v>0</v>
      </c>
      <c r="AH12" s="229">
        <f>'Alap adatok'!$G$13</f>
        <v>0.2708333333333333</v>
      </c>
      <c r="AI12" s="88" t="s">
        <v>252</v>
      </c>
    </row>
    <row r="13" spans="1:35" ht="15">
      <c r="A13" s="275">
        <f>Nevezés!AM12</f>
        <v>46</v>
      </c>
      <c r="B13" s="275" t="str">
        <f>Nevezés!AK12</f>
        <v>GAZSÓ ATTILA</v>
      </c>
      <c r="C13" s="275" t="str">
        <f>Nevezés!AL12</f>
        <v>SZÉCSÉNYI TIBOR</v>
      </c>
      <c r="D13" s="223">
        <f>E_É!D13</f>
        <v>0</v>
      </c>
      <c r="E13" s="224">
        <f t="shared" si="0"/>
        <v>600</v>
      </c>
      <c r="F13" s="225">
        <f t="shared" si="1"/>
        <v>600</v>
      </c>
      <c r="G13" s="226">
        <f>E_É!E13</f>
        <v>0.02042824074074074</v>
      </c>
      <c r="H13" s="227">
        <f t="shared" si="2"/>
        <v>0.020682870370370372</v>
      </c>
      <c r="I13" s="228">
        <f t="shared" si="3"/>
        <v>0.04111111111111111</v>
      </c>
      <c r="J13" s="309">
        <f>Nevezés!AO12</f>
        <v>0.4048611111111111</v>
      </c>
      <c r="K13" s="134">
        <v>0.7125</v>
      </c>
      <c r="L13" s="135">
        <v>0</v>
      </c>
      <c r="M13" s="136">
        <v>100</v>
      </c>
      <c r="N13" s="302">
        <v>0.007523148148148148</v>
      </c>
      <c r="O13" s="133">
        <v>0.4673611111111111</v>
      </c>
      <c r="P13" s="134">
        <v>0.5659722222222222</v>
      </c>
      <c r="Q13" s="136">
        <v>0</v>
      </c>
      <c r="R13" s="302">
        <v>0.00832175925925926</v>
      </c>
      <c r="S13" s="133">
        <v>0.5888888888888889</v>
      </c>
      <c r="T13" s="134">
        <v>0.642361111111111</v>
      </c>
      <c r="U13" s="136">
        <v>500</v>
      </c>
      <c r="V13" s="302">
        <v>0.004837962962962963</v>
      </c>
      <c r="W13" s="133">
        <v>0.6548611111111111</v>
      </c>
      <c r="X13" s="134">
        <v>0.7013888888888888</v>
      </c>
      <c r="Y13" s="138">
        <v>0</v>
      </c>
      <c r="Z13" s="81">
        <f t="shared" si="4"/>
        <v>0</v>
      </c>
      <c r="AA13" s="112">
        <f t="shared" si="5"/>
        <v>0.19861111111111096</v>
      </c>
      <c r="AB13" s="82">
        <f>L13*'Alap adatok'!$F$7</f>
        <v>0</v>
      </c>
      <c r="AC13" s="128">
        <f t="shared" si="6"/>
        <v>0</v>
      </c>
      <c r="AD13" s="128">
        <f t="shared" si="7"/>
        <v>0</v>
      </c>
      <c r="AE13" s="83">
        <f>(AC13*60+AD13)*'Alap adatok'!$F$8</f>
        <v>0</v>
      </c>
      <c r="AF13" s="84">
        <f t="shared" si="8"/>
        <v>600</v>
      </c>
      <c r="AG13" s="84">
        <f t="shared" si="9"/>
        <v>0</v>
      </c>
      <c r="AH13" s="229">
        <f>'Alap adatok'!$G$13</f>
        <v>0.2708333333333333</v>
      </c>
      <c r="AI13" s="88" t="s">
        <v>252</v>
      </c>
    </row>
    <row r="14" spans="1:35" ht="15">
      <c r="A14" s="275">
        <f>Nevezés!AM13</f>
        <v>0</v>
      </c>
      <c r="B14" s="275">
        <f>Nevezés!AK13</f>
        <v>0</v>
      </c>
      <c r="C14" s="275">
        <f>Nevezés!AL13</f>
        <v>0</v>
      </c>
      <c r="D14" s="223">
        <f>E_É!D14</f>
        <v>0</v>
      </c>
      <c r="E14" s="224">
        <f t="shared" si="0"/>
        <v>0</v>
      </c>
      <c r="F14" s="225">
        <f t="shared" si="1"/>
        <v>0</v>
      </c>
      <c r="G14" s="226">
        <f>E_É!E14</f>
        <v>0</v>
      </c>
      <c r="H14" s="227">
        <f t="shared" si="2"/>
        <v>0</v>
      </c>
      <c r="I14" s="228">
        <f t="shared" si="3"/>
        <v>0</v>
      </c>
      <c r="J14" s="309">
        <f>Nevezés!AO13</f>
        <v>0</v>
      </c>
      <c r="K14" s="120"/>
      <c r="L14" s="121"/>
      <c r="M14" s="122"/>
      <c r="N14" s="301"/>
      <c r="O14" s="119"/>
      <c r="P14" s="120"/>
      <c r="Q14" s="122"/>
      <c r="R14" s="301"/>
      <c r="S14" s="119"/>
      <c r="T14" s="120"/>
      <c r="U14" s="122"/>
      <c r="V14" s="301"/>
      <c r="W14" s="119"/>
      <c r="X14" s="120"/>
      <c r="Y14" s="123"/>
      <c r="Z14" s="81">
        <f t="shared" si="4"/>
        <v>0</v>
      </c>
      <c r="AA14" s="112">
        <f t="shared" si="5"/>
        <v>0</v>
      </c>
      <c r="AB14" s="82">
        <f>L14*'Alap adatok'!$F$7</f>
        <v>0</v>
      </c>
      <c r="AC14" s="128">
        <f t="shared" si="6"/>
        <v>0</v>
      </c>
      <c r="AD14" s="128">
        <f t="shared" si="7"/>
        <v>0</v>
      </c>
      <c r="AE14" s="83">
        <f>(AC14*60+AD14)*'Alap adatok'!$F$8</f>
        <v>0</v>
      </c>
      <c r="AF14" s="84">
        <f t="shared" si="8"/>
        <v>0</v>
      </c>
      <c r="AG14" s="84">
        <f t="shared" si="9"/>
        <v>0</v>
      </c>
      <c r="AH14" s="229">
        <f>'Alap adatok'!$G$13</f>
        <v>0.2708333333333333</v>
      </c>
      <c r="AI14" s="88" t="s">
        <v>252</v>
      </c>
    </row>
    <row r="15" spans="1:35" ht="15">
      <c r="A15" s="275">
        <f>Nevezés!AM14</f>
        <v>0</v>
      </c>
      <c r="B15" s="275">
        <f>Nevezés!AK14</f>
        <v>0</v>
      </c>
      <c r="C15" s="275">
        <f>Nevezés!AL14</f>
        <v>0</v>
      </c>
      <c r="D15" s="223">
        <f>E_É!D15</f>
        <v>0</v>
      </c>
      <c r="E15" s="224">
        <f t="shared" si="0"/>
        <v>0</v>
      </c>
      <c r="F15" s="225">
        <f t="shared" si="1"/>
        <v>0</v>
      </c>
      <c r="G15" s="226">
        <f>E_É!E15</f>
        <v>0</v>
      </c>
      <c r="H15" s="227">
        <f t="shared" si="2"/>
        <v>0</v>
      </c>
      <c r="I15" s="228">
        <f t="shared" si="3"/>
        <v>0</v>
      </c>
      <c r="J15" s="309">
        <f>Nevezés!AO14</f>
        <v>0</v>
      </c>
      <c r="K15" s="134"/>
      <c r="L15" s="135"/>
      <c r="M15" s="136"/>
      <c r="N15" s="302"/>
      <c r="O15" s="133"/>
      <c r="P15" s="134"/>
      <c r="Q15" s="136"/>
      <c r="R15" s="302"/>
      <c r="S15" s="133"/>
      <c r="T15" s="134"/>
      <c r="U15" s="136"/>
      <c r="V15" s="302"/>
      <c r="W15" s="133"/>
      <c r="X15" s="134"/>
      <c r="Y15" s="138"/>
      <c r="Z15" s="81">
        <f t="shared" si="4"/>
        <v>0</v>
      </c>
      <c r="AA15" s="112">
        <f t="shared" si="5"/>
        <v>0</v>
      </c>
      <c r="AB15" s="82">
        <f>L15*'Alap adatok'!$F$7</f>
        <v>0</v>
      </c>
      <c r="AC15" s="128">
        <f t="shared" si="6"/>
        <v>0</v>
      </c>
      <c r="AD15" s="128">
        <f t="shared" si="7"/>
        <v>0</v>
      </c>
      <c r="AE15" s="83">
        <f>(AC15*60+AD15)*'Alap adatok'!$F$8</f>
        <v>0</v>
      </c>
      <c r="AF15" s="84">
        <f t="shared" si="8"/>
        <v>0</v>
      </c>
      <c r="AG15" s="84">
        <f t="shared" si="9"/>
        <v>0</v>
      </c>
      <c r="AH15" s="229">
        <f>'Alap adatok'!$G$13</f>
        <v>0.2708333333333333</v>
      </c>
      <c r="AI15" s="88" t="s">
        <v>252</v>
      </c>
    </row>
    <row r="16" spans="1:35" ht="15">
      <c r="A16" s="275">
        <f>Nevezés!AM15</f>
        <v>0</v>
      </c>
      <c r="B16" s="275">
        <f>Nevezés!AK15</f>
        <v>0</v>
      </c>
      <c r="C16" s="275">
        <f>Nevezés!AL15</f>
        <v>0</v>
      </c>
      <c r="D16" s="223">
        <f>E_É!D16</f>
        <v>0</v>
      </c>
      <c r="E16" s="224">
        <f t="shared" si="0"/>
        <v>0</v>
      </c>
      <c r="F16" s="225">
        <f t="shared" si="1"/>
        <v>0</v>
      </c>
      <c r="G16" s="226">
        <f>E_É!E16</f>
        <v>0</v>
      </c>
      <c r="H16" s="227">
        <f t="shared" si="2"/>
        <v>0</v>
      </c>
      <c r="I16" s="228">
        <f t="shared" si="3"/>
        <v>0</v>
      </c>
      <c r="J16" s="309">
        <f>Nevezés!AO15</f>
        <v>0</v>
      </c>
      <c r="K16" s="120"/>
      <c r="L16" s="121"/>
      <c r="M16" s="122"/>
      <c r="N16" s="301"/>
      <c r="O16" s="119"/>
      <c r="P16" s="120"/>
      <c r="Q16" s="122"/>
      <c r="R16" s="301"/>
      <c r="S16" s="119"/>
      <c r="T16" s="120"/>
      <c r="U16" s="122"/>
      <c r="V16" s="301"/>
      <c r="W16" s="119"/>
      <c r="X16" s="120"/>
      <c r="Y16" s="123"/>
      <c r="Z16" s="81">
        <f t="shared" si="4"/>
        <v>0</v>
      </c>
      <c r="AA16" s="112">
        <f t="shared" si="5"/>
        <v>0</v>
      </c>
      <c r="AB16" s="82">
        <f>L16*'Alap adatok'!$F$7</f>
        <v>0</v>
      </c>
      <c r="AC16" s="128">
        <f t="shared" si="6"/>
        <v>0</v>
      </c>
      <c r="AD16" s="128">
        <f t="shared" si="7"/>
        <v>0</v>
      </c>
      <c r="AE16" s="83">
        <f>(AC16*60+AD16)*'Alap adatok'!$F$8</f>
        <v>0</v>
      </c>
      <c r="AF16" s="84">
        <f t="shared" si="8"/>
        <v>0</v>
      </c>
      <c r="AG16" s="84">
        <f t="shared" si="9"/>
        <v>0</v>
      </c>
      <c r="AH16" s="229">
        <f>'Alap adatok'!$G$13</f>
        <v>0.2708333333333333</v>
      </c>
      <c r="AI16" s="88" t="s">
        <v>252</v>
      </c>
    </row>
    <row r="17" spans="1:35" ht="15">
      <c r="A17" s="275">
        <f>Nevezés!AM16</f>
        <v>0</v>
      </c>
      <c r="B17" s="275">
        <f>Nevezés!AK16</f>
        <v>0</v>
      </c>
      <c r="C17" s="275">
        <f>Nevezés!AL16</f>
        <v>0</v>
      </c>
      <c r="D17" s="223">
        <f>E_É!D17</f>
        <v>0</v>
      </c>
      <c r="E17" s="224">
        <f t="shared" si="0"/>
        <v>0</v>
      </c>
      <c r="F17" s="225">
        <f t="shared" si="1"/>
        <v>0</v>
      </c>
      <c r="G17" s="226">
        <f>E_É!E17</f>
        <v>0</v>
      </c>
      <c r="H17" s="227">
        <f t="shared" si="2"/>
        <v>0</v>
      </c>
      <c r="I17" s="228">
        <f t="shared" si="3"/>
        <v>0</v>
      </c>
      <c r="J17" s="309">
        <f>Nevezés!AO16</f>
        <v>0</v>
      </c>
      <c r="K17" s="134"/>
      <c r="L17" s="135"/>
      <c r="M17" s="136"/>
      <c r="N17" s="302"/>
      <c r="O17" s="133"/>
      <c r="P17" s="134"/>
      <c r="Q17" s="136"/>
      <c r="R17" s="302"/>
      <c r="S17" s="133"/>
      <c r="T17" s="134"/>
      <c r="U17" s="136"/>
      <c r="V17" s="302"/>
      <c r="W17" s="133"/>
      <c r="X17" s="134"/>
      <c r="Y17" s="138"/>
      <c r="Z17" s="81">
        <f t="shared" si="4"/>
        <v>0</v>
      </c>
      <c r="AA17" s="112">
        <f t="shared" si="5"/>
        <v>0</v>
      </c>
      <c r="AB17" s="82">
        <f>L17*'Alap adatok'!$F$7</f>
        <v>0</v>
      </c>
      <c r="AC17" s="128">
        <f t="shared" si="6"/>
        <v>0</v>
      </c>
      <c r="AD17" s="128">
        <f t="shared" si="7"/>
        <v>0</v>
      </c>
      <c r="AE17" s="83">
        <f>(AC17*60+AD17)*'Alap adatok'!$F$8</f>
        <v>0</v>
      </c>
      <c r="AF17" s="84">
        <f t="shared" si="8"/>
        <v>0</v>
      </c>
      <c r="AG17" s="84">
        <f t="shared" si="9"/>
        <v>0</v>
      </c>
      <c r="AH17" s="229">
        <f>'Alap adatok'!$G$13</f>
        <v>0.2708333333333333</v>
      </c>
      <c r="AI17" s="88" t="s">
        <v>252</v>
      </c>
    </row>
    <row r="18" spans="1:35" ht="15">
      <c r="A18" s="275">
        <f>Nevezés!AM17</f>
        <v>0</v>
      </c>
      <c r="B18" s="275">
        <f>Nevezés!AK17</f>
        <v>0</v>
      </c>
      <c r="C18" s="275">
        <f>Nevezés!AL17</f>
        <v>0</v>
      </c>
      <c r="D18" s="223">
        <f>E_É!D18</f>
        <v>0</v>
      </c>
      <c r="E18" s="224">
        <f t="shared" si="0"/>
        <v>0</v>
      </c>
      <c r="F18" s="225">
        <f t="shared" si="1"/>
        <v>0</v>
      </c>
      <c r="G18" s="226">
        <f>E_É!E18</f>
        <v>0</v>
      </c>
      <c r="H18" s="227">
        <f t="shared" si="2"/>
        <v>0</v>
      </c>
      <c r="I18" s="228">
        <f t="shared" si="3"/>
        <v>0</v>
      </c>
      <c r="J18" s="309">
        <f>Nevezés!AO17</f>
        <v>0</v>
      </c>
      <c r="K18" s="120"/>
      <c r="L18" s="121"/>
      <c r="M18" s="122"/>
      <c r="N18" s="301"/>
      <c r="O18" s="119"/>
      <c r="P18" s="120"/>
      <c r="Q18" s="122"/>
      <c r="R18" s="301"/>
      <c r="S18" s="119"/>
      <c r="T18" s="120"/>
      <c r="U18" s="122"/>
      <c r="V18" s="301"/>
      <c r="W18" s="119"/>
      <c r="X18" s="120"/>
      <c r="Y18" s="123"/>
      <c r="Z18" s="81">
        <f t="shared" si="4"/>
        <v>0</v>
      </c>
      <c r="AA18" s="112">
        <f t="shared" si="5"/>
        <v>0</v>
      </c>
      <c r="AB18" s="82">
        <f>L18*'Alap adatok'!$F$7</f>
        <v>0</v>
      </c>
      <c r="AC18" s="128">
        <f t="shared" si="6"/>
        <v>0</v>
      </c>
      <c r="AD18" s="128">
        <f t="shared" si="7"/>
        <v>0</v>
      </c>
      <c r="AE18" s="83">
        <f>(AC18*60+AD18)*'Alap adatok'!$F$8</f>
        <v>0</v>
      </c>
      <c r="AF18" s="84">
        <f t="shared" si="8"/>
        <v>0</v>
      </c>
      <c r="AG18" s="84">
        <f t="shared" si="9"/>
        <v>0</v>
      </c>
      <c r="AH18" s="229">
        <f>'Alap adatok'!$G$13</f>
        <v>0.2708333333333333</v>
      </c>
      <c r="AI18" s="88" t="s">
        <v>252</v>
      </c>
    </row>
    <row r="19" spans="1:35" ht="15">
      <c r="A19" s="275">
        <f>Nevezés!AM18</f>
        <v>0</v>
      </c>
      <c r="B19" s="275">
        <f>Nevezés!AK18</f>
        <v>0</v>
      </c>
      <c r="C19" s="275">
        <f>Nevezés!AL18</f>
        <v>0</v>
      </c>
      <c r="D19" s="223">
        <f>E_É!D19</f>
        <v>0</v>
      </c>
      <c r="E19" s="224">
        <f t="shared" si="0"/>
        <v>0</v>
      </c>
      <c r="F19" s="225">
        <f t="shared" si="1"/>
        <v>0</v>
      </c>
      <c r="G19" s="226">
        <f>E_É!E19</f>
        <v>0</v>
      </c>
      <c r="H19" s="227">
        <f t="shared" si="2"/>
        <v>0</v>
      </c>
      <c r="I19" s="228">
        <f t="shared" si="3"/>
        <v>0</v>
      </c>
      <c r="J19" s="309">
        <f>Nevezés!AO18</f>
        <v>0</v>
      </c>
      <c r="K19" s="134"/>
      <c r="L19" s="135"/>
      <c r="M19" s="136"/>
      <c r="N19" s="302"/>
      <c r="O19" s="133"/>
      <c r="P19" s="134"/>
      <c r="Q19" s="136"/>
      <c r="R19" s="302"/>
      <c r="S19" s="133"/>
      <c r="T19" s="134"/>
      <c r="U19" s="136"/>
      <c r="V19" s="302"/>
      <c r="W19" s="133"/>
      <c r="X19" s="134"/>
      <c r="Y19" s="138"/>
      <c r="Z19" s="81">
        <f t="shared" si="4"/>
        <v>0</v>
      </c>
      <c r="AA19" s="112">
        <f t="shared" si="5"/>
        <v>0</v>
      </c>
      <c r="AB19" s="82">
        <f>L19*'Alap adatok'!$F$7</f>
        <v>0</v>
      </c>
      <c r="AC19" s="128">
        <f t="shared" si="6"/>
        <v>0</v>
      </c>
      <c r="AD19" s="128">
        <f t="shared" si="7"/>
        <v>0</v>
      </c>
      <c r="AE19" s="83">
        <f>(AC19*60+AD19)*'Alap adatok'!$F$8</f>
        <v>0</v>
      </c>
      <c r="AF19" s="84">
        <f t="shared" si="8"/>
        <v>0</v>
      </c>
      <c r="AG19" s="84">
        <f t="shared" si="9"/>
        <v>0</v>
      </c>
      <c r="AH19" s="229">
        <f>'Alap adatok'!$G$13</f>
        <v>0.2708333333333333</v>
      </c>
      <c r="AI19" s="88" t="s">
        <v>252</v>
      </c>
    </row>
    <row r="20" spans="1:35" ht="15">
      <c r="A20" s="275">
        <f>Nevezés!AM19</f>
        <v>0</v>
      </c>
      <c r="B20" s="275">
        <f>Nevezés!AK19</f>
        <v>0</v>
      </c>
      <c r="C20" s="275">
        <f>Nevezés!AL19</f>
        <v>0</v>
      </c>
      <c r="D20" s="223">
        <f>E_É!D20</f>
        <v>0</v>
      </c>
      <c r="E20" s="224">
        <f t="shared" si="0"/>
        <v>0</v>
      </c>
      <c r="F20" s="225">
        <f t="shared" si="1"/>
        <v>0</v>
      </c>
      <c r="G20" s="226">
        <f>E_É!E20</f>
        <v>0</v>
      </c>
      <c r="H20" s="227">
        <f t="shared" si="2"/>
        <v>0</v>
      </c>
      <c r="I20" s="228">
        <f t="shared" si="3"/>
        <v>0</v>
      </c>
      <c r="J20" s="309">
        <f>Nevezés!AO19</f>
        <v>0</v>
      </c>
      <c r="K20" s="120"/>
      <c r="L20" s="121"/>
      <c r="M20" s="122"/>
      <c r="N20" s="301"/>
      <c r="O20" s="119"/>
      <c r="P20" s="120"/>
      <c r="Q20" s="122"/>
      <c r="R20" s="301"/>
      <c r="S20" s="119"/>
      <c r="T20" s="120"/>
      <c r="U20" s="122"/>
      <c r="V20" s="301"/>
      <c r="W20" s="119"/>
      <c r="X20" s="120"/>
      <c r="Y20" s="123"/>
      <c r="Z20" s="81">
        <f t="shared" si="4"/>
        <v>0</v>
      </c>
      <c r="AA20" s="112">
        <f t="shared" si="5"/>
        <v>0</v>
      </c>
      <c r="AB20" s="82">
        <f>L20*'Alap adatok'!$F$7</f>
        <v>0</v>
      </c>
      <c r="AC20" s="128">
        <f t="shared" si="6"/>
        <v>0</v>
      </c>
      <c r="AD20" s="128">
        <f t="shared" si="7"/>
        <v>0</v>
      </c>
      <c r="AE20" s="83">
        <f>(AC20*60+AD20)*'Alap adatok'!$F$8</f>
        <v>0</v>
      </c>
      <c r="AF20" s="84">
        <f t="shared" si="8"/>
        <v>0</v>
      </c>
      <c r="AG20" s="84">
        <f t="shared" si="9"/>
        <v>0</v>
      </c>
      <c r="AH20" s="229">
        <f>'Alap adatok'!$G$13</f>
        <v>0.2708333333333333</v>
      </c>
      <c r="AI20" s="88" t="s">
        <v>252</v>
      </c>
    </row>
    <row r="21" spans="1:35" ht="15">
      <c r="A21" s="275">
        <f>Nevezés!AM20</f>
        <v>0</v>
      </c>
      <c r="B21" s="275">
        <f>Nevezés!AK20</f>
        <v>0</v>
      </c>
      <c r="C21" s="275">
        <f>Nevezés!AL20</f>
        <v>0</v>
      </c>
      <c r="D21" s="223">
        <f>E_É!D21</f>
        <v>0</v>
      </c>
      <c r="E21" s="224">
        <f t="shared" si="0"/>
        <v>0</v>
      </c>
      <c r="F21" s="225">
        <f t="shared" si="1"/>
        <v>0</v>
      </c>
      <c r="G21" s="226">
        <f>E_É!E21</f>
        <v>0</v>
      </c>
      <c r="H21" s="227">
        <f t="shared" si="2"/>
        <v>0</v>
      </c>
      <c r="I21" s="228">
        <f t="shared" si="3"/>
        <v>0</v>
      </c>
      <c r="J21" s="309">
        <f>Nevezés!AO20</f>
        <v>0</v>
      </c>
      <c r="K21" s="134"/>
      <c r="L21" s="135"/>
      <c r="M21" s="136"/>
      <c r="N21" s="302"/>
      <c r="O21" s="133"/>
      <c r="P21" s="134"/>
      <c r="Q21" s="136"/>
      <c r="R21" s="302"/>
      <c r="S21" s="133"/>
      <c r="T21" s="134"/>
      <c r="U21" s="136"/>
      <c r="V21" s="302"/>
      <c r="W21" s="133"/>
      <c r="X21" s="134"/>
      <c r="Y21" s="138"/>
      <c r="Z21" s="81">
        <f t="shared" si="4"/>
        <v>0</v>
      </c>
      <c r="AA21" s="112">
        <f t="shared" si="5"/>
        <v>0</v>
      </c>
      <c r="AB21" s="82">
        <f>L21*'Alap adatok'!$F$7</f>
        <v>0</v>
      </c>
      <c r="AC21" s="128">
        <f t="shared" si="6"/>
        <v>0</v>
      </c>
      <c r="AD21" s="128">
        <f t="shared" si="7"/>
        <v>0</v>
      </c>
      <c r="AE21" s="83">
        <f>(AC21*60+AD21)*'Alap adatok'!$F$8</f>
        <v>0</v>
      </c>
      <c r="AF21" s="84">
        <f t="shared" si="8"/>
        <v>0</v>
      </c>
      <c r="AG21" s="84">
        <f t="shared" si="9"/>
        <v>0</v>
      </c>
      <c r="AH21" s="229">
        <f>'Alap adatok'!$G$13</f>
        <v>0.2708333333333333</v>
      </c>
      <c r="AI21" s="88" t="s">
        <v>252</v>
      </c>
    </row>
    <row r="22" spans="1:35" ht="15">
      <c r="A22" s="275">
        <f>Nevezés!AM21</f>
        <v>0</v>
      </c>
      <c r="B22" s="275">
        <f>Nevezés!AK21</f>
        <v>0</v>
      </c>
      <c r="C22" s="275">
        <f>Nevezés!AL21</f>
        <v>0</v>
      </c>
      <c r="D22" s="223">
        <f>E_É!D22</f>
        <v>0</v>
      </c>
      <c r="E22" s="224">
        <f t="shared" si="0"/>
        <v>0</v>
      </c>
      <c r="F22" s="225">
        <f t="shared" si="1"/>
        <v>0</v>
      </c>
      <c r="G22" s="226">
        <f>E_É!E22</f>
        <v>0</v>
      </c>
      <c r="H22" s="227">
        <f t="shared" si="2"/>
        <v>0</v>
      </c>
      <c r="I22" s="228">
        <f t="shared" si="3"/>
        <v>0</v>
      </c>
      <c r="J22" s="309">
        <f>Nevezés!AO21</f>
        <v>0</v>
      </c>
      <c r="K22" s="120"/>
      <c r="L22" s="121"/>
      <c r="M22" s="122"/>
      <c r="N22" s="301"/>
      <c r="O22" s="119"/>
      <c r="P22" s="120"/>
      <c r="Q22" s="122"/>
      <c r="R22" s="301"/>
      <c r="S22" s="119"/>
      <c r="T22" s="120"/>
      <c r="U22" s="122"/>
      <c r="V22" s="301"/>
      <c r="W22" s="119"/>
      <c r="X22" s="120"/>
      <c r="Y22" s="123"/>
      <c r="Z22" s="81">
        <f t="shared" si="4"/>
        <v>0</v>
      </c>
      <c r="AA22" s="112">
        <f t="shared" si="5"/>
        <v>0</v>
      </c>
      <c r="AB22" s="82">
        <f>L22*'Alap adatok'!$F$7</f>
        <v>0</v>
      </c>
      <c r="AC22" s="128">
        <f t="shared" si="6"/>
        <v>0</v>
      </c>
      <c r="AD22" s="128">
        <f t="shared" si="7"/>
        <v>0</v>
      </c>
      <c r="AE22" s="83">
        <f>(AC22*60+AD22)*'Alap adatok'!$F$8</f>
        <v>0</v>
      </c>
      <c r="AF22" s="84">
        <f t="shared" si="8"/>
        <v>0</v>
      </c>
      <c r="AG22" s="84">
        <f t="shared" si="9"/>
        <v>0</v>
      </c>
      <c r="AH22" s="229">
        <f>'Alap adatok'!$G$13</f>
        <v>0.2708333333333333</v>
      </c>
      <c r="AI22" s="88" t="s">
        <v>252</v>
      </c>
    </row>
    <row r="23" spans="1:35" ht="15">
      <c r="A23" s="275">
        <f>Nevezés!AM22</f>
        <v>0</v>
      </c>
      <c r="B23" s="275">
        <f>Nevezés!AK22</f>
        <v>0</v>
      </c>
      <c r="C23" s="275">
        <f>Nevezés!AL22</f>
        <v>0</v>
      </c>
      <c r="D23" s="223">
        <f>E_É!D23</f>
        <v>0</v>
      </c>
      <c r="E23" s="224">
        <f t="shared" si="0"/>
        <v>0</v>
      </c>
      <c r="F23" s="225">
        <f t="shared" si="1"/>
        <v>0</v>
      </c>
      <c r="G23" s="226">
        <f>E_É!E23</f>
        <v>0</v>
      </c>
      <c r="H23" s="227">
        <f t="shared" si="2"/>
        <v>0</v>
      </c>
      <c r="I23" s="228">
        <f t="shared" si="3"/>
        <v>0</v>
      </c>
      <c r="J23" s="309">
        <f>Nevezés!AO22</f>
        <v>0</v>
      </c>
      <c r="K23" s="134"/>
      <c r="L23" s="135"/>
      <c r="M23" s="136"/>
      <c r="N23" s="302"/>
      <c r="O23" s="133"/>
      <c r="P23" s="134"/>
      <c r="Q23" s="136"/>
      <c r="R23" s="302"/>
      <c r="S23" s="133"/>
      <c r="T23" s="134"/>
      <c r="U23" s="136"/>
      <c r="V23" s="302"/>
      <c r="W23" s="133"/>
      <c r="X23" s="134"/>
      <c r="Y23" s="138"/>
      <c r="Z23" s="81">
        <f t="shared" si="4"/>
        <v>0</v>
      </c>
      <c r="AA23" s="112">
        <f t="shared" si="5"/>
        <v>0</v>
      </c>
      <c r="AB23" s="82">
        <f>L23*'Alap adatok'!$F$7</f>
        <v>0</v>
      </c>
      <c r="AC23" s="128">
        <f t="shared" si="6"/>
        <v>0</v>
      </c>
      <c r="AD23" s="128">
        <f t="shared" si="7"/>
        <v>0</v>
      </c>
      <c r="AE23" s="83">
        <f>(AC23*60+AD23)*'Alap adatok'!$F$8</f>
        <v>0</v>
      </c>
      <c r="AF23" s="84">
        <f t="shared" si="8"/>
        <v>0</v>
      </c>
      <c r="AG23" s="84">
        <f t="shared" si="9"/>
        <v>0</v>
      </c>
      <c r="AH23" s="229">
        <f>'Alap adatok'!$G$13</f>
        <v>0.2708333333333333</v>
      </c>
      <c r="AI23" s="88" t="s">
        <v>252</v>
      </c>
    </row>
    <row r="24" spans="1:35" ht="15">
      <c r="A24" s="275">
        <f>Nevezés!AM23</f>
        <v>0</v>
      </c>
      <c r="B24" s="275">
        <f>Nevezés!AK23</f>
        <v>0</v>
      </c>
      <c r="C24" s="275">
        <f>Nevezés!AL23</f>
        <v>0</v>
      </c>
      <c r="D24" s="223">
        <f>E_É!D24</f>
        <v>0</v>
      </c>
      <c r="E24" s="224">
        <f t="shared" si="0"/>
        <v>0</v>
      </c>
      <c r="F24" s="225">
        <f t="shared" si="1"/>
        <v>0</v>
      </c>
      <c r="G24" s="226">
        <f>E_É!E24</f>
        <v>0</v>
      </c>
      <c r="H24" s="227">
        <f t="shared" si="2"/>
        <v>0</v>
      </c>
      <c r="I24" s="228">
        <f t="shared" si="3"/>
        <v>0</v>
      </c>
      <c r="J24" s="309">
        <f>Nevezés!AO23</f>
        <v>0</v>
      </c>
      <c r="K24" s="120"/>
      <c r="L24" s="121"/>
      <c r="M24" s="122"/>
      <c r="N24" s="301"/>
      <c r="O24" s="119"/>
      <c r="P24" s="120"/>
      <c r="Q24" s="122"/>
      <c r="R24" s="301"/>
      <c r="S24" s="119"/>
      <c r="T24" s="120"/>
      <c r="U24" s="122"/>
      <c r="V24" s="301"/>
      <c r="W24" s="119"/>
      <c r="X24" s="120"/>
      <c r="Y24" s="123"/>
      <c r="Z24" s="81">
        <f t="shared" si="4"/>
        <v>0</v>
      </c>
      <c r="AA24" s="112">
        <f t="shared" si="5"/>
        <v>0</v>
      </c>
      <c r="AB24" s="82">
        <f>L24*'Alap adatok'!$F$7</f>
        <v>0</v>
      </c>
      <c r="AC24" s="128">
        <f t="shared" si="6"/>
        <v>0</v>
      </c>
      <c r="AD24" s="128">
        <f t="shared" si="7"/>
        <v>0</v>
      </c>
      <c r="AE24" s="83">
        <f>(AC24*60+AD24)*'Alap adatok'!$F$8</f>
        <v>0</v>
      </c>
      <c r="AF24" s="84">
        <f t="shared" si="8"/>
        <v>0</v>
      </c>
      <c r="AG24" s="84">
        <f t="shared" si="9"/>
        <v>0</v>
      </c>
      <c r="AH24" s="229">
        <f>'Alap adatok'!$G$13</f>
        <v>0.2708333333333333</v>
      </c>
      <c r="AI24" s="88" t="s">
        <v>252</v>
      </c>
    </row>
    <row r="25" spans="1:35" ht="15">
      <c r="A25" s="275">
        <f>Nevezés!AM24</f>
        <v>0</v>
      </c>
      <c r="B25" s="275">
        <f>Nevezés!AK24</f>
        <v>0</v>
      </c>
      <c r="C25" s="275">
        <f>Nevezés!AL24</f>
        <v>0</v>
      </c>
      <c r="D25" s="223">
        <f>E_É!D25</f>
        <v>0</v>
      </c>
      <c r="E25" s="224">
        <f t="shared" si="0"/>
        <v>0</v>
      </c>
      <c r="F25" s="225">
        <f t="shared" si="1"/>
        <v>0</v>
      </c>
      <c r="G25" s="226">
        <f>E_É!E25</f>
        <v>0</v>
      </c>
      <c r="H25" s="227">
        <f t="shared" si="2"/>
        <v>0</v>
      </c>
      <c r="I25" s="228">
        <f t="shared" si="3"/>
        <v>0</v>
      </c>
      <c r="J25" s="309">
        <f>Nevezés!AO24</f>
        <v>0</v>
      </c>
      <c r="K25" s="134"/>
      <c r="L25" s="135"/>
      <c r="M25" s="136"/>
      <c r="N25" s="302"/>
      <c r="O25" s="133"/>
      <c r="P25" s="134"/>
      <c r="Q25" s="136"/>
      <c r="R25" s="302"/>
      <c r="S25" s="133"/>
      <c r="T25" s="134"/>
      <c r="U25" s="136"/>
      <c r="V25" s="302"/>
      <c r="W25" s="133"/>
      <c r="X25" s="134"/>
      <c r="Y25" s="138"/>
      <c r="Z25" s="81">
        <f t="shared" si="4"/>
        <v>0</v>
      </c>
      <c r="AA25" s="112">
        <f t="shared" si="5"/>
        <v>0</v>
      </c>
      <c r="AB25" s="82">
        <f>L25*'Alap adatok'!$F$7</f>
        <v>0</v>
      </c>
      <c r="AC25" s="128">
        <f t="shared" si="6"/>
        <v>0</v>
      </c>
      <c r="AD25" s="128">
        <f t="shared" si="7"/>
        <v>0</v>
      </c>
      <c r="AE25" s="83">
        <f>(AC25*60+AD25)*'Alap adatok'!$F$8</f>
        <v>0</v>
      </c>
      <c r="AF25" s="84">
        <f t="shared" si="8"/>
        <v>0</v>
      </c>
      <c r="AG25" s="84">
        <f t="shared" si="9"/>
        <v>0</v>
      </c>
      <c r="AH25" s="229">
        <f>'Alap adatok'!$G$13</f>
        <v>0.2708333333333333</v>
      </c>
      <c r="AI25" s="88" t="s">
        <v>252</v>
      </c>
    </row>
    <row r="26" spans="1:35" ht="15">
      <c r="A26" s="275">
        <f>Nevezés!AM25</f>
        <v>0</v>
      </c>
      <c r="B26" s="275">
        <f>Nevezés!AK25</f>
        <v>0</v>
      </c>
      <c r="C26" s="275">
        <f>Nevezés!AL25</f>
        <v>0</v>
      </c>
      <c r="D26" s="223">
        <f>E_É!D26</f>
        <v>0</v>
      </c>
      <c r="E26" s="224">
        <f t="shared" si="0"/>
        <v>0</v>
      </c>
      <c r="F26" s="225">
        <f t="shared" si="1"/>
        <v>0</v>
      </c>
      <c r="G26" s="226">
        <f>E_É!E26</f>
        <v>0</v>
      </c>
      <c r="H26" s="227">
        <f t="shared" si="2"/>
        <v>0</v>
      </c>
      <c r="I26" s="228">
        <f t="shared" si="3"/>
        <v>0</v>
      </c>
      <c r="J26" s="309">
        <f>Nevezés!AO25</f>
        <v>0</v>
      </c>
      <c r="K26" s="120"/>
      <c r="L26" s="121"/>
      <c r="M26" s="122"/>
      <c r="N26" s="301"/>
      <c r="O26" s="119"/>
      <c r="P26" s="120"/>
      <c r="Q26" s="122"/>
      <c r="R26" s="301"/>
      <c r="S26" s="119"/>
      <c r="T26" s="120"/>
      <c r="U26" s="122"/>
      <c r="V26" s="301"/>
      <c r="W26" s="119"/>
      <c r="X26" s="120"/>
      <c r="Y26" s="123"/>
      <c r="Z26" s="81">
        <f t="shared" si="4"/>
        <v>0</v>
      </c>
      <c r="AA26" s="112">
        <f t="shared" si="5"/>
        <v>0</v>
      </c>
      <c r="AB26" s="82">
        <f>L26*'Alap adatok'!$F$7</f>
        <v>0</v>
      </c>
      <c r="AC26" s="128">
        <f t="shared" si="6"/>
        <v>0</v>
      </c>
      <c r="AD26" s="128">
        <f t="shared" si="7"/>
        <v>0</v>
      </c>
      <c r="AE26" s="83">
        <f>(AC26*60+AD26)*'Alap adatok'!$F$8</f>
        <v>0</v>
      </c>
      <c r="AF26" s="84">
        <f t="shared" si="8"/>
        <v>0</v>
      </c>
      <c r="AG26" s="84">
        <f t="shared" si="9"/>
        <v>0</v>
      </c>
      <c r="AH26" s="229">
        <f>'Alap adatok'!$G$13</f>
        <v>0.2708333333333333</v>
      </c>
      <c r="AI26" s="88" t="s">
        <v>252</v>
      </c>
    </row>
    <row r="27" spans="1:35" ht="15">
      <c r="A27" s="275">
        <f>Nevezés!AM26</f>
        <v>0</v>
      </c>
      <c r="B27" s="275">
        <f>Nevezés!AK26</f>
        <v>0</v>
      </c>
      <c r="C27" s="275">
        <f>Nevezés!AL26</f>
        <v>0</v>
      </c>
      <c r="D27" s="223">
        <f>E_É!D27</f>
        <v>0</v>
      </c>
      <c r="E27" s="224">
        <f t="shared" si="0"/>
        <v>0</v>
      </c>
      <c r="F27" s="225">
        <f t="shared" si="1"/>
        <v>0</v>
      </c>
      <c r="G27" s="226">
        <f>E_É!E27</f>
        <v>0</v>
      </c>
      <c r="H27" s="227">
        <f t="shared" si="2"/>
        <v>0</v>
      </c>
      <c r="I27" s="228">
        <f t="shared" si="3"/>
        <v>0</v>
      </c>
      <c r="J27" s="309">
        <f>Nevezés!AO26</f>
        <v>0</v>
      </c>
      <c r="K27" s="134"/>
      <c r="L27" s="135"/>
      <c r="M27" s="136"/>
      <c r="N27" s="302"/>
      <c r="O27" s="133"/>
      <c r="P27" s="134"/>
      <c r="Q27" s="136"/>
      <c r="R27" s="302"/>
      <c r="S27" s="133"/>
      <c r="T27" s="134"/>
      <c r="U27" s="136"/>
      <c r="V27" s="302"/>
      <c r="W27" s="133"/>
      <c r="X27" s="134"/>
      <c r="Y27" s="138"/>
      <c r="Z27" s="81">
        <f t="shared" si="4"/>
        <v>0</v>
      </c>
      <c r="AA27" s="112">
        <f t="shared" si="5"/>
        <v>0</v>
      </c>
      <c r="AB27" s="82">
        <f>L27*'Alap adatok'!$F$7</f>
        <v>0</v>
      </c>
      <c r="AC27" s="128">
        <f t="shared" si="6"/>
        <v>0</v>
      </c>
      <c r="AD27" s="128">
        <f t="shared" si="7"/>
        <v>0</v>
      </c>
      <c r="AE27" s="83">
        <f>(AC27*60+AD27)*'Alap adatok'!$F$8</f>
        <v>0</v>
      </c>
      <c r="AF27" s="84">
        <f t="shared" si="8"/>
        <v>0</v>
      </c>
      <c r="AG27" s="84">
        <f t="shared" si="9"/>
        <v>0</v>
      </c>
      <c r="AH27" s="229">
        <f>'Alap adatok'!$G$13</f>
        <v>0.2708333333333333</v>
      </c>
      <c r="AI27" s="88" t="s">
        <v>252</v>
      </c>
    </row>
    <row r="28" spans="1:35" ht="15">
      <c r="A28" s="275">
        <f>Nevezés!AM27</f>
        <v>0</v>
      </c>
      <c r="B28" s="275">
        <f>Nevezés!AK27</f>
        <v>0</v>
      </c>
      <c r="C28" s="275">
        <f>Nevezés!AL27</f>
        <v>0</v>
      </c>
      <c r="D28" s="223">
        <f>E_É!D28</f>
        <v>0</v>
      </c>
      <c r="E28" s="224">
        <f t="shared" si="0"/>
        <v>0</v>
      </c>
      <c r="F28" s="225">
        <f t="shared" si="1"/>
        <v>0</v>
      </c>
      <c r="G28" s="226">
        <f>E_É!E28</f>
        <v>0</v>
      </c>
      <c r="H28" s="227">
        <f t="shared" si="2"/>
        <v>0</v>
      </c>
      <c r="I28" s="228">
        <f t="shared" si="3"/>
        <v>0</v>
      </c>
      <c r="J28" s="309">
        <f>Nevezés!AO27</f>
        <v>0</v>
      </c>
      <c r="K28" s="120"/>
      <c r="L28" s="121"/>
      <c r="M28" s="122"/>
      <c r="N28" s="301"/>
      <c r="O28" s="119"/>
      <c r="P28" s="120"/>
      <c r="Q28" s="122"/>
      <c r="R28" s="301"/>
      <c r="S28" s="119"/>
      <c r="T28" s="120"/>
      <c r="U28" s="122"/>
      <c r="V28" s="301"/>
      <c r="W28" s="119"/>
      <c r="X28" s="120"/>
      <c r="Y28" s="123"/>
      <c r="Z28" s="81">
        <f t="shared" si="4"/>
        <v>0</v>
      </c>
      <c r="AA28" s="112">
        <f t="shared" si="5"/>
        <v>0</v>
      </c>
      <c r="AB28" s="82">
        <f>L28*'Alap adatok'!$F$7</f>
        <v>0</v>
      </c>
      <c r="AC28" s="128">
        <f t="shared" si="6"/>
        <v>0</v>
      </c>
      <c r="AD28" s="128">
        <f t="shared" si="7"/>
        <v>0</v>
      </c>
      <c r="AE28" s="83">
        <f>(AC28*60+AD28)*'Alap adatok'!$F$8</f>
        <v>0</v>
      </c>
      <c r="AF28" s="84">
        <f t="shared" si="8"/>
        <v>0</v>
      </c>
      <c r="AG28" s="84">
        <f t="shared" si="9"/>
        <v>0</v>
      </c>
      <c r="AH28" s="229">
        <f>'Alap adatok'!$G$13</f>
        <v>0.2708333333333333</v>
      </c>
      <c r="AI28" s="88" t="s">
        <v>252</v>
      </c>
    </row>
    <row r="29" spans="1:35" ht="15">
      <c r="A29" s="275">
        <f>Nevezés!AM28</f>
        <v>0</v>
      </c>
      <c r="B29" s="275">
        <f>Nevezés!AK28</f>
        <v>0</v>
      </c>
      <c r="C29" s="275">
        <f>Nevezés!AL28</f>
        <v>0</v>
      </c>
      <c r="D29" s="223">
        <f>E_É!D29</f>
        <v>0</v>
      </c>
      <c r="E29" s="224">
        <f t="shared" si="0"/>
        <v>0</v>
      </c>
      <c r="F29" s="225">
        <f t="shared" si="1"/>
        <v>0</v>
      </c>
      <c r="G29" s="226">
        <f>E_É!E29</f>
        <v>0</v>
      </c>
      <c r="H29" s="227">
        <f t="shared" si="2"/>
        <v>0</v>
      </c>
      <c r="I29" s="228">
        <f t="shared" si="3"/>
        <v>0</v>
      </c>
      <c r="J29" s="309">
        <f>Nevezés!AO28</f>
        <v>0</v>
      </c>
      <c r="K29" s="134"/>
      <c r="L29" s="135"/>
      <c r="M29" s="136"/>
      <c r="N29" s="302"/>
      <c r="O29" s="133"/>
      <c r="P29" s="134"/>
      <c r="Q29" s="136"/>
      <c r="R29" s="302"/>
      <c r="S29" s="133"/>
      <c r="T29" s="134"/>
      <c r="U29" s="136"/>
      <c r="V29" s="302"/>
      <c r="W29" s="133"/>
      <c r="X29" s="134"/>
      <c r="Y29" s="138"/>
      <c r="Z29" s="81">
        <f t="shared" si="4"/>
        <v>0</v>
      </c>
      <c r="AA29" s="112">
        <f t="shared" si="5"/>
        <v>0</v>
      </c>
      <c r="AB29" s="82">
        <f>L29*'Alap adatok'!$F$7</f>
        <v>0</v>
      </c>
      <c r="AC29" s="128">
        <f t="shared" si="6"/>
        <v>0</v>
      </c>
      <c r="AD29" s="128">
        <f t="shared" si="7"/>
        <v>0</v>
      </c>
      <c r="AE29" s="83">
        <f>(AC29*60+AD29)*'Alap adatok'!$F$8</f>
        <v>0</v>
      </c>
      <c r="AF29" s="84">
        <f t="shared" si="8"/>
        <v>0</v>
      </c>
      <c r="AG29" s="84">
        <f t="shared" si="9"/>
        <v>0</v>
      </c>
      <c r="AH29" s="229">
        <f>'Alap adatok'!$G$13</f>
        <v>0.2708333333333333</v>
      </c>
      <c r="AI29" s="88" t="s">
        <v>252</v>
      </c>
    </row>
    <row r="30" spans="1:35" ht="15">
      <c r="A30" s="275">
        <f>Nevezés!AM29</f>
        <v>0</v>
      </c>
      <c r="B30" s="275">
        <f>Nevezés!AK29</f>
        <v>0</v>
      </c>
      <c r="C30" s="275">
        <f>Nevezés!AL29</f>
        <v>0</v>
      </c>
      <c r="D30" s="223">
        <f>E_É!D30</f>
        <v>0</v>
      </c>
      <c r="E30" s="224">
        <f t="shared" si="0"/>
        <v>0</v>
      </c>
      <c r="F30" s="225">
        <f t="shared" si="1"/>
        <v>0</v>
      </c>
      <c r="G30" s="226">
        <f>E_É!E30</f>
        <v>0</v>
      </c>
      <c r="H30" s="227">
        <f t="shared" si="2"/>
        <v>0</v>
      </c>
      <c r="I30" s="228">
        <f t="shared" si="3"/>
        <v>0</v>
      </c>
      <c r="J30" s="309">
        <f>Nevezés!AO29</f>
        <v>0</v>
      </c>
      <c r="K30" s="120"/>
      <c r="L30" s="121"/>
      <c r="M30" s="122"/>
      <c r="N30" s="301"/>
      <c r="O30" s="119"/>
      <c r="P30" s="120"/>
      <c r="Q30" s="122"/>
      <c r="R30" s="301"/>
      <c r="S30" s="119"/>
      <c r="T30" s="120"/>
      <c r="U30" s="122"/>
      <c r="V30" s="301"/>
      <c r="W30" s="119"/>
      <c r="X30" s="120"/>
      <c r="Y30" s="123"/>
      <c r="Z30" s="81">
        <f t="shared" si="4"/>
        <v>0</v>
      </c>
      <c r="AA30" s="112">
        <f t="shared" si="5"/>
        <v>0</v>
      </c>
      <c r="AB30" s="82">
        <f>L30*'Alap adatok'!$F$7</f>
        <v>0</v>
      </c>
      <c r="AC30" s="128">
        <f t="shared" si="6"/>
        <v>0</v>
      </c>
      <c r="AD30" s="128">
        <f t="shared" si="7"/>
        <v>0</v>
      </c>
      <c r="AE30" s="83">
        <f>(AC30*60+AD30)*'Alap adatok'!$F$8</f>
        <v>0</v>
      </c>
      <c r="AF30" s="84">
        <f t="shared" si="8"/>
        <v>0</v>
      </c>
      <c r="AG30" s="84">
        <f t="shared" si="9"/>
        <v>0</v>
      </c>
      <c r="AH30" s="229">
        <f>'Alap adatok'!$G$13</f>
        <v>0.2708333333333333</v>
      </c>
      <c r="AI30" s="88" t="s">
        <v>252</v>
      </c>
    </row>
    <row r="31" spans="1:35" ht="15">
      <c r="A31" s="275">
        <f>Nevezés!AM30</f>
        <v>0</v>
      </c>
      <c r="B31" s="275">
        <f>Nevezés!AK30</f>
        <v>0</v>
      </c>
      <c r="C31" s="275">
        <f>Nevezés!AL30</f>
        <v>0</v>
      </c>
      <c r="D31" s="223">
        <f>E_É!D31</f>
        <v>0</v>
      </c>
      <c r="E31" s="224">
        <f t="shared" si="0"/>
        <v>0</v>
      </c>
      <c r="F31" s="225">
        <f t="shared" si="1"/>
        <v>0</v>
      </c>
      <c r="G31" s="226">
        <f>E_É!E31</f>
        <v>0</v>
      </c>
      <c r="H31" s="227">
        <f t="shared" si="2"/>
        <v>0</v>
      </c>
      <c r="I31" s="228">
        <f t="shared" si="3"/>
        <v>0</v>
      </c>
      <c r="J31" s="309">
        <f>Nevezés!AO30</f>
        <v>0</v>
      </c>
      <c r="K31" s="134"/>
      <c r="L31" s="135"/>
      <c r="M31" s="136"/>
      <c r="N31" s="302"/>
      <c r="O31" s="133"/>
      <c r="P31" s="134"/>
      <c r="Q31" s="136"/>
      <c r="R31" s="302"/>
      <c r="S31" s="133"/>
      <c r="T31" s="134"/>
      <c r="U31" s="136"/>
      <c r="V31" s="302"/>
      <c r="W31" s="133"/>
      <c r="X31" s="134"/>
      <c r="Y31" s="138"/>
      <c r="Z31" s="81">
        <f t="shared" si="4"/>
        <v>0</v>
      </c>
      <c r="AA31" s="112">
        <f t="shared" si="5"/>
        <v>0</v>
      </c>
      <c r="AB31" s="82">
        <f>L31*'Alap adatok'!$F$7</f>
        <v>0</v>
      </c>
      <c r="AC31" s="128">
        <f t="shared" si="6"/>
        <v>0</v>
      </c>
      <c r="AD31" s="128">
        <f t="shared" si="7"/>
        <v>0</v>
      </c>
      <c r="AE31" s="83">
        <f>(AC31*60+AD31)*'Alap adatok'!$F$8</f>
        <v>0</v>
      </c>
      <c r="AF31" s="84">
        <f t="shared" si="8"/>
        <v>0</v>
      </c>
      <c r="AG31" s="84">
        <f t="shared" si="9"/>
        <v>0</v>
      </c>
      <c r="AH31" s="229">
        <f>'Alap adatok'!$G$13</f>
        <v>0.2708333333333333</v>
      </c>
      <c r="AI31" s="88" t="s">
        <v>252</v>
      </c>
    </row>
    <row r="32" spans="1:35" ht="15">
      <c r="A32" s="275">
        <f>Nevezés!AM31</f>
        <v>0</v>
      </c>
      <c r="B32" s="275">
        <f>Nevezés!AK31</f>
        <v>0</v>
      </c>
      <c r="C32" s="275">
        <f>Nevezés!AL31</f>
        <v>0</v>
      </c>
      <c r="D32" s="223">
        <f>E_É!D32</f>
        <v>0</v>
      </c>
      <c r="E32" s="224">
        <f t="shared" si="0"/>
        <v>0</v>
      </c>
      <c r="F32" s="225">
        <f t="shared" si="1"/>
        <v>0</v>
      </c>
      <c r="G32" s="226">
        <f>E_É!E32</f>
        <v>0</v>
      </c>
      <c r="H32" s="227">
        <f t="shared" si="2"/>
        <v>0</v>
      </c>
      <c r="I32" s="228">
        <f t="shared" si="3"/>
        <v>0</v>
      </c>
      <c r="J32" s="309">
        <f>Nevezés!AO31</f>
        <v>0</v>
      </c>
      <c r="K32" s="120"/>
      <c r="L32" s="121"/>
      <c r="M32" s="122"/>
      <c r="N32" s="301"/>
      <c r="O32" s="119"/>
      <c r="P32" s="120"/>
      <c r="Q32" s="122"/>
      <c r="R32" s="301"/>
      <c r="S32" s="119"/>
      <c r="T32" s="120"/>
      <c r="U32" s="122"/>
      <c r="V32" s="301"/>
      <c r="W32" s="119"/>
      <c r="X32" s="120"/>
      <c r="Y32" s="123"/>
      <c r="Z32" s="81">
        <f t="shared" si="4"/>
        <v>0</v>
      </c>
      <c r="AA32" s="112">
        <f t="shared" si="5"/>
        <v>0</v>
      </c>
      <c r="AB32" s="82">
        <f>L32*'Alap adatok'!$F$7</f>
        <v>0</v>
      </c>
      <c r="AC32" s="128">
        <f t="shared" si="6"/>
        <v>0</v>
      </c>
      <c r="AD32" s="128">
        <f t="shared" si="7"/>
        <v>0</v>
      </c>
      <c r="AE32" s="83">
        <f>(AC32*60+AD32)*'Alap adatok'!$F$8</f>
        <v>0</v>
      </c>
      <c r="AF32" s="84">
        <f t="shared" si="8"/>
        <v>0</v>
      </c>
      <c r="AG32" s="84">
        <f t="shared" si="9"/>
        <v>0</v>
      </c>
      <c r="AH32" s="229">
        <f>'Alap adatok'!$G$13</f>
        <v>0.2708333333333333</v>
      </c>
      <c r="AI32" s="88" t="s">
        <v>252</v>
      </c>
    </row>
    <row r="33" spans="1:35" ht="15">
      <c r="A33" s="275">
        <f>Nevezés!AM32</f>
        <v>0</v>
      </c>
      <c r="B33" s="275">
        <f>Nevezés!AK32</f>
        <v>0</v>
      </c>
      <c r="C33" s="275">
        <f>Nevezés!AL32</f>
        <v>0</v>
      </c>
      <c r="D33" s="223">
        <f>E_É!D33</f>
        <v>0</v>
      </c>
      <c r="E33" s="224">
        <f t="shared" si="0"/>
        <v>0</v>
      </c>
      <c r="F33" s="225">
        <f t="shared" si="1"/>
        <v>0</v>
      </c>
      <c r="G33" s="226">
        <f>E_É!E33</f>
        <v>0</v>
      </c>
      <c r="H33" s="227">
        <f t="shared" si="2"/>
        <v>0</v>
      </c>
      <c r="I33" s="228">
        <f t="shared" si="3"/>
        <v>0</v>
      </c>
      <c r="J33" s="309">
        <f>Nevezés!AO32</f>
        <v>0</v>
      </c>
      <c r="K33" s="134"/>
      <c r="L33" s="135"/>
      <c r="M33" s="136"/>
      <c r="N33" s="302"/>
      <c r="O33" s="133"/>
      <c r="P33" s="134"/>
      <c r="Q33" s="136"/>
      <c r="R33" s="302"/>
      <c r="S33" s="133"/>
      <c r="T33" s="134"/>
      <c r="U33" s="136"/>
      <c r="V33" s="302"/>
      <c r="W33" s="133"/>
      <c r="X33" s="134"/>
      <c r="Y33" s="138"/>
      <c r="Z33" s="81">
        <f t="shared" si="4"/>
        <v>0</v>
      </c>
      <c r="AA33" s="112">
        <f t="shared" si="5"/>
        <v>0</v>
      </c>
      <c r="AB33" s="82">
        <f>L33*'Alap adatok'!$F$7</f>
        <v>0</v>
      </c>
      <c r="AC33" s="128">
        <f t="shared" si="6"/>
        <v>0</v>
      </c>
      <c r="AD33" s="128">
        <f t="shared" si="7"/>
        <v>0</v>
      </c>
      <c r="AE33" s="83">
        <f>(AC33*60+AD33)*'Alap adatok'!$F$8</f>
        <v>0</v>
      </c>
      <c r="AF33" s="84">
        <f t="shared" si="8"/>
        <v>0</v>
      </c>
      <c r="AG33" s="84">
        <f t="shared" si="9"/>
        <v>0</v>
      </c>
      <c r="AH33" s="229">
        <f>'Alap adatok'!$G$13</f>
        <v>0.2708333333333333</v>
      </c>
      <c r="AI33" s="88" t="s">
        <v>252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AH1:AH2"/>
    <mergeCell ref="B2:C2"/>
    <mergeCell ref="M2:P2"/>
    <mergeCell ref="Q2:T2"/>
    <mergeCell ref="U2:X2"/>
    <mergeCell ref="AB1:AB2"/>
    <mergeCell ref="AE1:AE2"/>
    <mergeCell ref="AF1:AF2"/>
    <mergeCell ref="AG1:AG2"/>
    <mergeCell ref="Q1:T1"/>
    <mergeCell ref="U1:X1"/>
    <mergeCell ref="Z1:Z2"/>
    <mergeCell ref="AA1:AA3"/>
    <mergeCell ref="G1:G2"/>
    <mergeCell ref="H1:H2"/>
    <mergeCell ref="I1:I2"/>
    <mergeCell ref="M1:P1"/>
    <mergeCell ref="A1:A3"/>
    <mergeCell ref="D1:D2"/>
    <mergeCell ref="E1:E2"/>
    <mergeCell ref="F1:F2"/>
  </mergeCells>
  <printOptions/>
  <pageMargins left="0.75" right="0.75" top="1" bottom="1" header="0.5" footer="0.5"/>
  <pageSetup orientation="portrait" paperSize="9"/>
  <ignoredErrors>
    <ignoredError sqref="J19 J4:J18 J20:J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G52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R43" sqref="R43"/>
    </sheetView>
  </sheetViews>
  <sheetFormatPr defaultColWidth="9.140625" defaultRowHeight="12.75"/>
  <cols>
    <col min="1" max="1" width="9.140625" style="284" customWidth="1"/>
    <col min="2" max="2" width="18.28125" style="285" customWidth="1"/>
    <col min="3" max="3" width="29.140625" style="285" bestFit="1" customWidth="1"/>
    <col min="4" max="4" width="9.140625" style="287" customWidth="1"/>
    <col min="5" max="5" width="10.8515625" style="286" customWidth="1"/>
    <col min="6" max="6" width="10.8515625" style="284" customWidth="1"/>
    <col min="7" max="7" width="9.140625" style="237" customWidth="1"/>
  </cols>
  <sheetData>
    <row r="1" spans="1:6" ht="15" customHeight="1">
      <c r="A1" s="284">
        <f>E_É!A9</f>
        <v>36</v>
      </c>
      <c r="B1" s="285" t="str">
        <f>E_É!B9</f>
        <v>KROÓ TAMÁS</v>
      </c>
      <c r="C1" s="285" t="str">
        <f>E_É!C9</f>
        <v>TURI CSILLA</v>
      </c>
      <c r="D1" s="287">
        <f>E_É!D9</f>
        <v>0</v>
      </c>
      <c r="E1" s="286">
        <f>E_É!E9</f>
        <v>0.013194444444444446</v>
      </c>
      <c r="F1" s="284" t="str">
        <f>E_É!AA9</f>
        <v>E</v>
      </c>
    </row>
    <row r="2" spans="1:6" ht="15" customHeight="1">
      <c r="A2" s="284">
        <f>E_É!A13</f>
        <v>46</v>
      </c>
      <c r="B2" s="285" t="str">
        <f>E_É!B13</f>
        <v>GAZSÓ ATTILA</v>
      </c>
      <c r="C2" s="285" t="str">
        <f>E_É!C13</f>
        <v>SZÉCSÉNYI TIBOR</v>
      </c>
      <c r="D2" s="287">
        <f>E_É!D13</f>
        <v>0</v>
      </c>
      <c r="E2" s="286">
        <f>E_É!E13</f>
        <v>0.02042824074074074</v>
      </c>
      <c r="F2" s="284" t="str">
        <f>E_É!AA13</f>
        <v>E</v>
      </c>
    </row>
    <row r="3" spans="1:6" ht="15" customHeight="1">
      <c r="A3" s="284">
        <f>E_É!A11</f>
        <v>41</v>
      </c>
      <c r="B3" s="285" t="str">
        <f>E_É!B11</f>
        <v>SÓLYA ERVIN</v>
      </c>
      <c r="C3" s="285" t="str">
        <f>E_É!C11</f>
        <v>HORVÁTH JÁNOS</v>
      </c>
      <c r="D3" s="287">
        <f>E_É!D11</f>
        <v>100</v>
      </c>
      <c r="E3" s="286">
        <f>E_É!E11</f>
        <v>0.017951388888888888</v>
      </c>
      <c r="F3" s="284" t="str">
        <f>E_É!AA11</f>
        <v>E</v>
      </c>
    </row>
    <row r="4" spans="1:6" ht="15" customHeight="1">
      <c r="A4" s="284">
        <f>E_É!A6</f>
        <v>16</v>
      </c>
      <c r="B4" s="285" t="str">
        <f>E_É!B6</f>
        <v>WIDNER ATTILA</v>
      </c>
      <c r="C4" s="285" t="str">
        <f>E_É!C6</f>
        <v>CSIKÓS JÓZSEF</v>
      </c>
      <c r="D4" s="287">
        <f>E_É!D6</f>
        <v>200</v>
      </c>
      <c r="E4" s="286">
        <f>E_É!E6</f>
        <v>0.005300925925925926</v>
      </c>
      <c r="F4" s="284" t="str">
        <f>E_É!AA6</f>
        <v>E</v>
      </c>
    </row>
    <row r="5" spans="1:6" ht="15" customHeight="1">
      <c r="A5" s="284">
        <f>E_É!A7</f>
        <v>6</v>
      </c>
      <c r="B5" s="285" t="str">
        <f>E_É!B7</f>
        <v>MISZLIK ZOLTÁN</v>
      </c>
      <c r="C5" s="285" t="str">
        <f>E_É!C7</f>
        <v>TÓTH BÉLA</v>
      </c>
      <c r="D5" s="287">
        <f>E_É!D7</f>
        <v>400</v>
      </c>
      <c r="E5" s="286">
        <f>E_É!E7</f>
        <v>0.01597222222222222</v>
      </c>
      <c r="F5" s="284" t="str">
        <f>E_É!AA7</f>
        <v>E</v>
      </c>
    </row>
    <row r="6" spans="1:6" ht="15" customHeight="1">
      <c r="A6" s="284">
        <f>E_É!A4</f>
        <v>1</v>
      </c>
      <c r="B6" s="285" t="str">
        <f>E_É!B4</f>
        <v>NAGY CSABA</v>
      </c>
      <c r="C6" s="285" t="str">
        <f>E_É!C4</f>
        <v>NAGY NÁNDOR</v>
      </c>
      <c r="D6" s="287">
        <f>E_É!D4</f>
        <v>600</v>
      </c>
      <c r="E6" s="286">
        <f>E_É!E4</f>
        <v>0.018125</v>
      </c>
      <c r="F6" s="284" t="str">
        <f>E_É!AA4</f>
        <v>E</v>
      </c>
    </row>
    <row r="7" spans="1:6" ht="15" customHeight="1">
      <c r="A7" s="284">
        <f>E_É!A5</f>
        <v>31</v>
      </c>
      <c r="B7" s="285" t="str">
        <f>E_É!B5</f>
        <v>SZŰCS IMRE </v>
      </c>
      <c r="C7" s="285" t="str">
        <f>E_É!C5</f>
        <v>KOVÁCS RÓBERT </v>
      </c>
      <c r="D7" s="287">
        <f>E_É!D5</f>
        <v>900</v>
      </c>
      <c r="E7" s="286">
        <f>E_É!E5</f>
        <v>0.018344907407407407</v>
      </c>
      <c r="F7" s="284" t="str">
        <f>E_É!AA5</f>
        <v>E</v>
      </c>
    </row>
    <row r="8" spans="1:6" ht="15" customHeight="1">
      <c r="A8" s="284">
        <f>E_É!A8</f>
        <v>21</v>
      </c>
      <c r="B8" s="285" t="str">
        <f>E_É!B8</f>
        <v>RAJKOVICS LÁSZLÓ</v>
      </c>
      <c r="C8" s="285" t="str">
        <f>E_É!C8</f>
        <v>TÓTH ROLAND</v>
      </c>
      <c r="D8" s="287">
        <f>E_É!D8</f>
        <v>1100</v>
      </c>
      <c r="E8" s="286">
        <f>E_É!E8</f>
        <v>0.011539351851851853</v>
      </c>
      <c r="F8" s="284" t="str">
        <f>E_É!AA8</f>
        <v>E</v>
      </c>
    </row>
    <row r="9" spans="1:6" ht="15" customHeight="1">
      <c r="A9" s="284">
        <f>E_É!A12</f>
        <v>26</v>
      </c>
      <c r="B9" s="285" t="str">
        <f>E_É!B12</f>
        <v>JUHÁSZ GYULA</v>
      </c>
      <c r="C9" s="285" t="str">
        <f>E_É!C12</f>
        <v>ERŐS ISTVÁN</v>
      </c>
      <c r="D9" s="287">
        <f>E_É!D12</f>
        <v>1700</v>
      </c>
      <c r="E9" s="286">
        <f>E_É!E12</f>
        <v>0.012569444444444446</v>
      </c>
      <c r="F9" s="284" t="str">
        <f>E_É!AA12</f>
        <v>E</v>
      </c>
    </row>
    <row r="10" spans="1:7" s="281" customFormat="1" ht="25.5">
      <c r="A10" s="282" t="s">
        <v>0</v>
      </c>
      <c r="B10" s="282" t="s">
        <v>16</v>
      </c>
      <c r="C10" s="282" t="s">
        <v>17</v>
      </c>
      <c r="D10" s="299" t="s">
        <v>317</v>
      </c>
      <c r="E10" s="283" t="s">
        <v>318</v>
      </c>
      <c r="F10" s="282" t="s">
        <v>246</v>
      </c>
      <c r="G10" s="282"/>
    </row>
    <row r="11" spans="1:6" ht="12.75">
      <c r="A11" s="277">
        <f>NK_É!A8</f>
        <v>43</v>
      </c>
      <c r="B11" s="278" t="str">
        <f>NK_É!B8</f>
        <v>LAJOS ZALÁN</v>
      </c>
      <c r="C11" s="278" t="str">
        <f>NK_É!C8</f>
        <v>FARKAS KATALIN SZÖSZI</v>
      </c>
      <c r="D11" s="288">
        <f>NK_É!D8</f>
        <v>0</v>
      </c>
      <c r="E11" s="286">
        <f>NK_É!E8</f>
        <v>0.0021643518518518518</v>
      </c>
      <c r="F11" s="284" t="str">
        <f>NK_É!AA8</f>
        <v>NK</v>
      </c>
    </row>
    <row r="12" spans="1:6" ht="12.75">
      <c r="A12" s="277">
        <f>NK_É!A6</f>
        <v>48</v>
      </c>
      <c r="B12" s="278" t="str">
        <f>NK_É!B6</f>
        <v>SZABADI ANDRÁS</v>
      </c>
      <c r="C12" s="278" t="str">
        <f>NK_É!C6</f>
        <v>SZABADINÉ KRISZTINA</v>
      </c>
      <c r="D12" s="288">
        <f>NK_É!D6</f>
        <v>0</v>
      </c>
      <c r="E12" s="286">
        <f>NK_É!E6</f>
        <v>0.0022337962962962962</v>
      </c>
      <c r="F12" s="284" t="str">
        <f>NK_É!AA6</f>
        <v>NK</v>
      </c>
    </row>
    <row r="13" spans="1:6" ht="12.75">
      <c r="A13" s="277">
        <f>NK_É!A10</f>
        <v>8</v>
      </c>
      <c r="B13" s="278" t="str">
        <f>NK_É!B10</f>
        <v>FEHÉR FERENC</v>
      </c>
      <c r="C13" s="278" t="str">
        <f>NK_É!C10</f>
        <v>HORNYIK TAMÁS</v>
      </c>
      <c r="D13" s="288">
        <f>NK_É!D10</f>
        <v>0</v>
      </c>
      <c r="E13" s="286">
        <f>NK_É!E10</f>
        <v>0.002743055555555556</v>
      </c>
      <c r="F13" s="284" t="str">
        <f>NK_É!AA10</f>
        <v>NK</v>
      </c>
    </row>
    <row r="14" spans="1:6" ht="12.75">
      <c r="A14" s="277">
        <f>NK_É!A7</f>
        <v>18</v>
      </c>
      <c r="B14" s="278" t="str">
        <f>NK_É!B7</f>
        <v>GÖMÖRINÉ CSIBE</v>
      </c>
      <c r="C14" s="278" t="str">
        <f>NK_É!C7</f>
        <v>GÁSPÁRNÉ KRISZTI </v>
      </c>
      <c r="D14" s="288">
        <f>NK_É!D7</f>
        <v>0</v>
      </c>
      <c r="E14" s="286">
        <f>NK_É!E7</f>
        <v>0.0030902777777777777</v>
      </c>
      <c r="F14" s="284" t="str">
        <f>NK_É!AA7</f>
        <v>NK</v>
      </c>
    </row>
    <row r="15" spans="1:6" ht="12.75">
      <c r="A15" s="277">
        <f>NK_É!A9</f>
        <v>20</v>
      </c>
      <c r="B15" s="278" t="str">
        <f>NK_É!B9</f>
        <v>SZEGEDI PÁL</v>
      </c>
      <c r="C15" s="278" t="str">
        <f>NK_É!C9</f>
        <v>BODOR TÓTH ZOLTÁN</v>
      </c>
      <c r="D15" s="288">
        <f>NK_É!D9</f>
        <v>100</v>
      </c>
      <c r="E15" s="286">
        <f>NK_É!E9</f>
        <v>0.0021527777777777778</v>
      </c>
      <c r="F15" s="284" t="str">
        <f>NK_É!AA9</f>
        <v>NK</v>
      </c>
    </row>
    <row r="16" spans="1:6" ht="12.75">
      <c r="A16" s="277">
        <f>NK_É!A5</f>
        <v>44</v>
      </c>
      <c r="B16" s="278" t="str">
        <f>NK_É!B5</f>
        <v>MINTÁL RÓBERT</v>
      </c>
      <c r="C16" s="278" t="str">
        <f>NK_É!C5</f>
        <v>MINTÁLNÉ VÖRÖS MARIANN</v>
      </c>
      <c r="D16" s="288">
        <f>NK_É!D5</f>
        <v>400</v>
      </c>
      <c r="E16" s="286">
        <f>NK_É!E5</f>
        <v>0.0031365740740740746</v>
      </c>
      <c r="F16" s="284" t="str">
        <f>NK_É!AA5</f>
        <v>NK</v>
      </c>
    </row>
    <row r="17" spans="1:6" ht="12.75">
      <c r="A17" s="277">
        <f>NK_É!A4</f>
        <v>42</v>
      </c>
      <c r="B17" s="278" t="str">
        <f>NK_É!B4</f>
        <v>VIRÁG MIKLÓS</v>
      </c>
      <c r="C17" s="278" t="str">
        <f>NK_É!C4</f>
        <v>SZEPESI ANTAL</v>
      </c>
      <c r="D17" s="288">
        <f>NK_É!D4</f>
        <v>400</v>
      </c>
      <c r="E17" s="286">
        <f>NK_É!E4</f>
        <v>0.005023148148148148</v>
      </c>
      <c r="F17" s="284" t="str">
        <f>NK_É!AA4</f>
        <v>NK</v>
      </c>
    </row>
    <row r="18" spans="1:6" ht="12.75">
      <c r="A18" s="284">
        <f>NN_É!A6</f>
        <v>27</v>
      </c>
      <c r="B18" s="285" t="str">
        <f>NN_É!B6</f>
        <v>LEHOCZKI ZSOLT</v>
      </c>
      <c r="C18" s="285" t="str">
        <f>NN_É!C6</f>
        <v>VARGA ZSOLT</v>
      </c>
      <c r="D18" s="287">
        <f>NN_É!D6</f>
        <v>0</v>
      </c>
      <c r="E18" s="286">
        <f>NN_É!E6</f>
        <v>0.002395833333333333</v>
      </c>
      <c r="F18" s="284" t="str">
        <f>NN_É!AA6</f>
        <v>NN</v>
      </c>
    </row>
    <row r="19" spans="1:6" ht="12.75">
      <c r="A19" s="284">
        <f>NN_É!A8</f>
        <v>2</v>
      </c>
      <c r="B19" s="285" t="str">
        <f>NN_É!B8</f>
        <v>GÖMÖRI ISTVÁN</v>
      </c>
      <c r="C19" s="285" t="str">
        <f>NN_É!C8</f>
        <v>SZEMLICS LÁSZLÓ</v>
      </c>
      <c r="D19" s="287">
        <f>NN_É!D8</f>
        <v>0</v>
      </c>
      <c r="E19" s="286">
        <f>NN_É!E8</f>
        <v>0.002534722222222222</v>
      </c>
      <c r="F19" s="284" t="str">
        <f>NN_É!AA8</f>
        <v>NN</v>
      </c>
    </row>
    <row r="20" spans="1:6" ht="12.75">
      <c r="A20" s="284">
        <f>NN_É!A9</f>
        <v>19</v>
      </c>
      <c r="B20" s="285" t="str">
        <f>NN_É!B9</f>
        <v>KAJDOCSI ADRIÁN</v>
      </c>
      <c r="C20" s="285" t="str">
        <f>NN_É!C9</f>
        <v>FARKAS ANDREA</v>
      </c>
      <c r="D20" s="287">
        <f>NN_É!D9</f>
        <v>0</v>
      </c>
      <c r="E20" s="286">
        <f>NN_É!E9</f>
        <v>0.003287037037037037</v>
      </c>
      <c r="F20" s="284" t="str">
        <f>NN_É!AA9</f>
        <v>NN</v>
      </c>
    </row>
    <row r="21" spans="1:6" ht="12.75">
      <c r="A21" s="284">
        <f>NN_É!A4</f>
        <v>5</v>
      </c>
      <c r="B21" s="285" t="str">
        <f>NN_É!B4</f>
        <v>NAGY ZOLTÁN </v>
      </c>
      <c r="C21" s="285" t="str">
        <f>NN_É!C4</f>
        <v>NAGY AMBRUS</v>
      </c>
      <c r="D21" s="287">
        <f>NN_É!D4</f>
        <v>0</v>
      </c>
      <c r="E21" s="286">
        <f>NN_É!E4</f>
        <v>0.003414351851851852</v>
      </c>
      <c r="F21" s="284" t="str">
        <f>NN_É!AA4</f>
        <v>NN</v>
      </c>
    </row>
    <row r="22" spans="1:6" ht="12.75">
      <c r="A22" s="284">
        <f>NN_É!A11</f>
        <v>10</v>
      </c>
      <c r="B22" s="285" t="str">
        <f>NN_É!B11</f>
        <v>OLÉ ISTVÁN</v>
      </c>
      <c r="C22" s="285" t="str">
        <f>NN_É!C11</f>
        <v>MAJOR BÉLA </v>
      </c>
      <c r="D22" s="287">
        <f>NN_É!D11</f>
        <v>200</v>
      </c>
      <c r="E22" s="286">
        <f>NN_É!E11</f>
        <v>0.0027546296296296294</v>
      </c>
      <c r="F22" s="284" t="str">
        <f>NN_É!AA11</f>
        <v>NN</v>
      </c>
    </row>
    <row r="23" spans="1:6" ht="12.75">
      <c r="A23" s="284">
        <f>NN_É!A5</f>
        <v>30</v>
      </c>
      <c r="B23" s="285" t="str">
        <f>NN_É!B5</f>
        <v>WIDNER ATTILA</v>
      </c>
      <c r="C23" s="285" t="str">
        <f>NN_É!C5</f>
        <v>FERRÓ RÓBERT</v>
      </c>
      <c r="D23" s="287">
        <f>NN_É!D5</f>
        <v>200</v>
      </c>
      <c r="E23" s="286">
        <f>NN_É!E5</f>
        <v>0.0028703703703703703</v>
      </c>
      <c r="F23" s="284" t="str">
        <f>NN_É!AA5</f>
        <v>NN</v>
      </c>
    </row>
    <row r="24" spans="1:6" ht="12.75">
      <c r="A24" s="284">
        <f>NN_É!A7</f>
        <v>12</v>
      </c>
      <c r="B24" s="285" t="str">
        <f>NN_É!B7</f>
        <v>FUDELA LÁSZLÓ</v>
      </c>
      <c r="C24" s="285" t="str">
        <f>NN_É!C7</f>
        <v>SZABÓ PÉTER</v>
      </c>
      <c r="D24" s="287">
        <f>NN_É!D7</f>
        <v>900</v>
      </c>
      <c r="E24" s="286">
        <f>NN_É!E7</f>
        <v>0.0038888888888888888</v>
      </c>
      <c r="F24" s="284" t="str">
        <f>NN_É!AA7</f>
        <v>NN</v>
      </c>
    </row>
    <row r="25" spans="1:6" ht="12.75">
      <c r="A25" s="284">
        <f>NN_É!A10</f>
        <v>23</v>
      </c>
      <c r="B25" s="285" t="str">
        <f>NN_É!B10</f>
        <v>BARTOS PÁL</v>
      </c>
      <c r="C25" s="285" t="str">
        <f>NN_É!C10</f>
        <v>BARTOS ERNŐ</v>
      </c>
      <c r="D25" s="287">
        <f>NN_É!D10</f>
        <v>1200</v>
      </c>
      <c r="E25" s="286">
        <f>NN_É!E10</f>
        <v>0.0020833333333333333</v>
      </c>
      <c r="F25" s="284" t="str">
        <f>NN_É!AA10</f>
        <v>NN</v>
      </c>
    </row>
    <row r="26" spans="1:6" ht="12.75">
      <c r="A26" s="284">
        <f>O_É!A6</f>
        <v>34</v>
      </c>
      <c r="B26" s="285" t="str">
        <f>O_É!B6</f>
        <v>KÁLMÁN SZABOLCS</v>
      </c>
      <c r="C26" s="285" t="str">
        <f>O_É!C6</f>
        <v>BEZSENYI BALÁZS</v>
      </c>
      <c r="D26" s="287">
        <f>O_É!D6</f>
        <v>0</v>
      </c>
      <c r="E26" s="286">
        <f>O_É!E6</f>
        <v>0.002349537037037037</v>
      </c>
      <c r="F26" s="284" t="str">
        <f>O_É!AA6</f>
        <v>O</v>
      </c>
    </row>
    <row r="27" spans="1:6" ht="12.75">
      <c r="A27" s="284">
        <f>O_É!A8</f>
        <v>37</v>
      </c>
      <c r="B27" s="285" t="str">
        <f>O_É!B8</f>
        <v>RITTER DOMINIK </v>
      </c>
      <c r="C27" s="285" t="str">
        <f>O_É!C8</f>
        <v>HUSZÁR SÁNDOR</v>
      </c>
      <c r="D27" s="287">
        <f>O_É!D8</f>
        <v>0</v>
      </c>
      <c r="E27" s="286">
        <f>O_É!E8</f>
        <v>0.0024537037037037036</v>
      </c>
      <c r="F27" s="284" t="str">
        <f>O_É!AA8</f>
        <v>O</v>
      </c>
    </row>
    <row r="28" spans="1:6" ht="12.75">
      <c r="A28" s="284">
        <f>O_É!A7</f>
        <v>3</v>
      </c>
      <c r="B28" s="285" t="str">
        <f>O_É!B7</f>
        <v>PÉLI TIBOR </v>
      </c>
      <c r="C28" s="285" t="str">
        <f>O_É!C7</f>
        <v>KOVÁCS NÓRA </v>
      </c>
      <c r="D28" s="287">
        <f>O_É!D7</f>
        <v>0</v>
      </c>
      <c r="E28" s="286">
        <f>O_É!E7</f>
        <v>0.0024652777777777776</v>
      </c>
      <c r="F28" s="284" t="str">
        <f>O_É!AA7</f>
        <v>O</v>
      </c>
    </row>
    <row r="29" spans="1:6" ht="12.75">
      <c r="A29" s="284">
        <f>O_É!A9</f>
        <v>40</v>
      </c>
      <c r="B29" s="285" t="str">
        <f>O_É!B9</f>
        <v>VADKERTI RÓBERT</v>
      </c>
      <c r="C29" s="285" t="str">
        <f>O_É!C9</f>
        <v>LÁZÁR TIBOR</v>
      </c>
      <c r="D29" s="287">
        <f>O_É!D9</f>
        <v>0</v>
      </c>
      <c r="E29" s="286">
        <f>O_É!E9</f>
        <v>0.004803240740740741</v>
      </c>
      <c r="F29" s="284" t="str">
        <f>O_É!AA9</f>
        <v>O</v>
      </c>
    </row>
    <row r="30" spans="1:6" ht="12.75">
      <c r="A30" s="284">
        <f>O_É!A4</f>
        <v>24</v>
      </c>
      <c r="B30" s="285" t="str">
        <f>O_É!B4</f>
        <v>GALAMBOSI NORBERT </v>
      </c>
      <c r="C30" s="285" t="str">
        <f>O_É!C4</f>
        <v>GALAMBOSI ÁRON</v>
      </c>
      <c r="D30" s="287">
        <f>O_É!D4</f>
        <v>100</v>
      </c>
      <c r="E30" s="286">
        <f>O_É!E4</f>
        <v>0.0028240740740740743</v>
      </c>
      <c r="F30" s="284" t="str">
        <f>O_É!AA4</f>
        <v>O</v>
      </c>
    </row>
    <row r="31" spans="1:6" ht="12.75">
      <c r="A31" s="284">
        <f>O_É!A11</f>
        <v>17</v>
      </c>
      <c r="B31" s="285" t="str">
        <f>O_É!B11</f>
        <v>JÓNÁS PÉTER</v>
      </c>
      <c r="C31" s="285" t="str">
        <f>O_É!C11</f>
        <v>GUBIK ISTVÁN </v>
      </c>
      <c r="D31" s="287">
        <f>O_É!D11</f>
        <v>100</v>
      </c>
      <c r="E31" s="286">
        <f>O_É!E11</f>
        <v>0.0030787037037037033</v>
      </c>
      <c r="F31" s="284" t="str">
        <f>O_É!AA11</f>
        <v>O</v>
      </c>
    </row>
    <row r="32" spans="1:6" ht="12.75">
      <c r="A32" s="284">
        <f>O_É!A10</f>
        <v>51</v>
      </c>
      <c r="B32" s="285" t="str">
        <f>O_É!B10</f>
        <v>TAMÁS ENDRE</v>
      </c>
      <c r="C32" s="285" t="str">
        <f>O_É!C10</f>
        <v>NEBL ADORJÁN</v>
      </c>
      <c r="D32" s="287">
        <f>O_É!D10</f>
        <v>300</v>
      </c>
      <c r="E32" s="286">
        <f>O_É!E10</f>
        <v>0.003310185185185185</v>
      </c>
      <c r="F32" s="284" t="str">
        <f>O_É!AA10</f>
        <v>O</v>
      </c>
    </row>
    <row r="33" spans="1:6" ht="12.75">
      <c r="A33" s="284">
        <f>O_É!A5</f>
        <v>49</v>
      </c>
      <c r="B33" s="285" t="str">
        <f>O_É!B5</f>
        <v>LÁZÁR PÉTER</v>
      </c>
      <c r="C33" s="285" t="str">
        <f>O_É!C5</f>
        <v>NAGY PIROSKA</v>
      </c>
      <c r="D33" s="287">
        <f>O_É!D5</f>
        <v>1000</v>
      </c>
      <c r="E33" s="286">
        <f>O_É!E5</f>
        <v>0.00337962962962963</v>
      </c>
      <c r="F33" s="284" t="str">
        <f>O_É!AA5</f>
        <v>O</v>
      </c>
    </row>
    <row r="34" spans="1:6" ht="12.75">
      <c r="A34" s="284">
        <f>O_É!A12</f>
        <v>9</v>
      </c>
      <c r="B34" s="285" t="str">
        <f>O_É!B12</f>
        <v>LŐRINCZ CSABA</v>
      </c>
      <c r="C34" s="285" t="str">
        <f>O_É!C12</f>
        <v>TŰZOLTÓ</v>
      </c>
      <c r="D34" s="287">
        <f>O_É!D12</f>
        <v>1200</v>
      </c>
      <c r="E34" s="286">
        <f>O_É!E12</f>
        <v>0.0017824074074074075</v>
      </c>
      <c r="F34" s="284" t="str">
        <f>O_É!AA12</f>
        <v>O</v>
      </c>
    </row>
    <row r="35" spans="1:6" ht="12.75">
      <c r="A35" s="284">
        <f>PK_É!A4</f>
        <v>39</v>
      </c>
      <c r="B35" s="285" t="str">
        <f>PK_É!B4</f>
        <v>KOLLÁR IMRE</v>
      </c>
      <c r="C35" s="285" t="str">
        <f>PK_É!C4</f>
        <v>HÁRTÓ LÁSZLÓ</v>
      </c>
      <c r="D35" s="287">
        <f>PK_É!D4</f>
        <v>0</v>
      </c>
      <c r="E35" s="286">
        <f>PK_É!E4</f>
        <v>0.005034722222222222</v>
      </c>
      <c r="F35" s="284" t="str">
        <f>PK_É!AA4</f>
        <v>PK</v>
      </c>
    </row>
    <row r="36" spans="1:6" ht="12.75">
      <c r="A36" s="284">
        <f>PK_É!A6</f>
        <v>25</v>
      </c>
      <c r="B36" s="285" t="str">
        <f>PK_É!B6</f>
        <v>LAVATI GYÖRGY</v>
      </c>
      <c r="C36" s="285" t="str">
        <f>PK_É!C6</f>
        <v>LAVATI NORBERT</v>
      </c>
      <c r="D36" s="287">
        <f>PK_É!D6</f>
        <v>200</v>
      </c>
      <c r="E36" s="286">
        <f>PK_É!E6</f>
        <v>0.008530092592592593</v>
      </c>
      <c r="F36" s="284" t="str">
        <f>PK_É!AA6</f>
        <v>PK</v>
      </c>
    </row>
    <row r="37" spans="1:6" ht="12.75">
      <c r="A37" s="284">
        <f>PK_É!A5</f>
        <v>14</v>
      </c>
      <c r="B37" s="285" t="str">
        <f>PK_É!B5</f>
        <v>PINTÉR ATTILA </v>
      </c>
      <c r="C37" s="285" t="str">
        <f>PK_É!C5</f>
        <v>VARGA ÉVA</v>
      </c>
      <c r="D37" s="287">
        <f>PK_É!D5</f>
        <v>300</v>
      </c>
      <c r="E37" s="286">
        <f>PK_É!E5</f>
        <v>0.009293981481481481</v>
      </c>
      <c r="F37" s="284" t="str">
        <f>PK_É!AA5</f>
        <v>PK</v>
      </c>
    </row>
    <row r="38" spans="1:6" ht="12.75">
      <c r="A38" s="284">
        <f>PN_É!A9</f>
        <v>15</v>
      </c>
      <c r="B38" s="285" t="str">
        <f>PN_É!B9</f>
        <v>RITTER JÁNOS</v>
      </c>
      <c r="C38" s="285" t="str">
        <f>PN_É!C9</f>
        <v>RITTER ATTILA</v>
      </c>
      <c r="D38" s="287">
        <f>PN_É!D9</f>
        <v>0</v>
      </c>
      <c r="E38" s="286">
        <f>PN_É!E9</f>
        <v>0.003634259259259259</v>
      </c>
      <c r="F38" s="284" t="str">
        <f>PN_É!AA9</f>
        <v>PN</v>
      </c>
    </row>
    <row r="39" spans="1:6" ht="12.75">
      <c r="A39" s="284">
        <f>PN_É!A5</f>
        <v>47</v>
      </c>
      <c r="B39" s="285" t="str">
        <f>PN_É!B5</f>
        <v>PÁLFY ZOLTÁN</v>
      </c>
      <c r="C39" s="285" t="str">
        <f>PN_É!C5</f>
        <v>PÁLFY PÉTER</v>
      </c>
      <c r="D39" s="287">
        <f>PN_É!D5</f>
        <v>0</v>
      </c>
      <c r="E39" s="286">
        <f>PN_É!E5</f>
        <v>0.004606481481481481</v>
      </c>
      <c r="F39" s="284" t="str">
        <f>PN_É!AA5</f>
        <v>PN</v>
      </c>
    </row>
    <row r="40" spans="1:6" ht="12.75">
      <c r="A40" s="284">
        <f>PN_É!A15</f>
        <v>28</v>
      </c>
      <c r="B40" s="285" t="str">
        <f>PN_É!B15</f>
        <v>KIS FERENC</v>
      </c>
      <c r="C40" s="285" t="str">
        <f>PN_É!C15</f>
        <v>RÁCZ DONÁT</v>
      </c>
      <c r="D40" s="287">
        <f>PN_É!D15</f>
        <v>0</v>
      </c>
      <c r="E40" s="286">
        <f>PN_É!E15</f>
        <v>0.006504629629629629</v>
      </c>
      <c r="F40" s="284" t="str">
        <f>PN_É!AA15</f>
        <v>PN</v>
      </c>
    </row>
    <row r="41" spans="1:6" ht="12.75">
      <c r="A41" s="284">
        <f>PN_É!A7</f>
        <v>35</v>
      </c>
      <c r="B41" s="285" t="str">
        <f>PN_É!B7</f>
        <v>PETHES ANDRÁS </v>
      </c>
      <c r="C41" s="285" t="str">
        <f>PN_É!C7</f>
        <v>TAKÁCS JÓZSEF</v>
      </c>
      <c r="D41" s="287">
        <f>PN_É!D7</f>
        <v>0</v>
      </c>
      <c r="E41" s="286">
        <f>PN_É!E7</f>
        <v>0.007094907407407407</v>
      </c>
      <c r="F41" s="284" t="str">
        <f>PN_É!AA7</f>
        <v>PN</v>
      </c>
    </row>
    <row r="42" spans="1:6" ht="12.75">
      <c r="A42" s="284">
        <f>PN_É!A10</f>
        <v>22</v>
      </c>
      <c r="B42" s="285" t="str">
        <f>PN_É!B10</f>
        <v>EKE BÁLINT</v>
      </c>
      <c r="C42" s="285" t="str">
        <f>PN_É!C10</f>
        <v>MISKEI ZOLTÁN</v>
      </c>
      <c r="D42" s="287">
        <f>PN_É!D10</f>
        <v>0</v>
      </c>
      <c r="E42" s="286">
        <f>PN_É!E10</f>
        <v>0.007164351851851852</v>
      </c>
      <c r="F42" s="284" t="str">
        <f>PN_É!AA10</f>
        <v>PN</v>
      </c>
    </row>
    <row r="43" spans="1:6" ht="12.75">
      <c r="A43" s="284">
        <f>PN_É!A17</f>
        <v>38</v>
      </c>
      <c r="B43" s="285" t="str">
        <f>PN_É!B17</f>
        <v>SZABÓ ZOLTÁN </v>
      </c>
      <c r="C43" s="285" t="str">
        <f>PN_É!C17</f>
        <v>SZABADI ISTVÁN</v>
      </c>
      <c r="D43" s="287">
        <f>PN_É!D17</f>
        <v>0</v>
      </c>
      <c r="E43" s="286">
        <f>PN_É!E17</f>
        <v>0.012708333333333334</v>
      </c>
      <c r="F43" s="284" t="str">
        <f>PN_É!AA17</f>
        <v>PN</v>
      </c>
    </row>
    <row r="44" spans="1:6" ht="12.75">
      <c r="A44" s="284">
        <f>PN_É!A11</f>
        <v>29</v>
      </c>
      <c r="B44" s="285" t="str">
        <f>PN_É!B11</f>
        <v>JÉLÓ GÁBOR</v>
      </c>
      <c r="C44" s="285" t="str">
        <f>PN_É!C11</f>
        <v>VIDA-SZABA GÉZU</v>
      </c>
      <c r="D44" s="287">
        <f>PN_É!D11</f>
        <v>200</v>
      </c>
      <c r="E44" s="286">
        <f>PN_É!E11</f>
        <v>0.004456018518518519</v>
      </c>
      <c r="F44" s="284" t="str">
        <f>PN_É!AA11</f>
        <v>PN</v>
      </c>
    </row>
    <row r="45" spans="1:6" ht="12.75">
      <c r="A45" s="284">
        <f>PN_É!A16</f>
        <v>32</v>
      </c>
      <c r="B45" s="285" t="str">
        <f>PN_É!B16</f>
        <v>LÁZÁR KORNÉL</v>
      </c>
      <c r="C45" s="285" t="str">
        <f>PN_É!C16</f>
        <v>LÁZÁR KONRÁD</v>
      </c>
      <c r="D45" s="287">
        <f>PN_É!D16</f>
        <v>200</v>
      </c>
      <c r="E45" s="286">
        <f>PN_É!E16</f>
        <v>0.006203703703703704</v>
      </c>
      <c r="F45" s="284" t="str">
        <f>PN_É!AA16</f>
        <v>PN</v>
      </c>
    </row>
    <row r="46" spans="1:6" ht="12.75">
      <c r="A46" s="284">
        <f>PN_É!A8</f>
        <v>50</v>
      </c>
      <c r="B46" s="285" t="str">
        <f>PN_É!B8</f>
        <v>PAPP LÁSZLÓ</v>
      </c>
      <c r="C46" s="285" t="str">
        <f>PN_É!C8</f>
        <v>PAPP LÁSZLÓ</v>
      </c>
      <c r="D46" s="287">
        <f>PN_É!D8</f>
        <v>200</v>
      </c>
      <c r="E46" s="286">
        <f>PN_É!E8</f>
        <v>0.007407407407407407</v>
      </c>
      <c r="F46" s="284" t="str">
        <f>PN_É!AA8</f>
        <v>PN</v>
      </c>
    </row>
    <row r="47" spans="1:6" ht="12.75">
      <c r="A47" s="284">
        <f>PN_É!A4</f>
        <v>52</v>
      </c>
      <c r="B47" s="285" t="str">
        <f>PN_É!B4</f>
        <v>RIZMAYER LÁSZLÓ</v>
      </c>
      <c r="C47" s="285" t="str">
        <f>PN_É!C4</f>
        <v>BOKROS ISTVÁN</v>
      </c>
      <c r="D47" s="287">
        <f>PN_É!D4</f>
        <v>200</v>
      </c>
      <c r="E47" s="286">
        <f>PN_É!E4</f>
        <v>0.009247685185185185</v>
      </c>
      <c r="F47" s="284" t="str">
        <f>PN_É!AA4</f>
        <v>PN</v>
      </c>
    </row>
    <row r="48" spans="1:6" ht="12.75">
      <c r="A48" s="284">
        <f>PN_É!A18</f>
        <v>33</v>
      </c>
      <c r="B48" s="285" t="str">
        <f>PN_É!B18</f>
        <v>DOMONYI LÁSZLÓ</v>
      </c>
      <c r="C48" s="285" t="str">
        <f>PN_É!C18</f>
        <v>LEHÓCZKI ZSOLT</v>
      </c>
      <c r="D48" s="287">
        <f>PN_É!D18</f>
        <v>200</v>
      </c>
      <c r="E48" s="286">
        <f>PN_É!E18</f>
        <v>0.009664351851851851</v>
      </c>
      <c r="F48" s="284" t="str">
        <f>PN_É!AA18</f>
        <v>PN</v>
      </c>
    </row>
    <row r="49" spans="1:6" ht="12.75">
      <c r="A49" s="284">
        <f>PN_É!A13</f>
        <v>7</v>
      </c>
      <c r="B49" s="285" t="str">
        <f>PN_É!B13</f>
        <v>SZERB PÉTER</v>
      </c>
      <c r="C49" s="285" t="str">
        <f>PN_É!C13</f>
        <v>TARCSAI SÁNDOR </v>
      </c>
      <c r="D49" s="287">
        <f>PN_É!D13</f>
        <v>400</v>
      </c>
      <c r="E49" s="286">
        <f>PN_É!E13</f>
        <v>0.006122685185185186</v>
      </c>
      <c r="F49" s="284" t="str">
        <f>PN_É!AA13</f>
        <v>PN</v>
      </c>
    </row>
    <row r="50" spans="1:6" ht="12.75">
      <c r="A50" s="284">
        <f>PN_É!A12</f>
        <v>13</v>
      </c>
      <c r="B50" s="285" t="str">
        <f>PN_É!B12</f>
        <v>TÓTH TAMÁS</v>
      </c>
      <c r="C50" s="285" t="str">
        <f>PN_É!C12</f>
        <v>TÓTH NÓRA</v>
      </c>
      <c r="D50" s="287">
        <f>PN_É!D12</f>
        <v>400</v>
      </c>
      <c r="E50" s="286">
        <f>PN_É!E12</f>
        <v>0.0061342592592592594</v>
      </c>
      <c r="F50" s="284" t="str">
        <f>PN_É!AA12</f>
        <v>PN</v>
      </c>
    </row>
    <row r="51" spans="1:6" ht="12.75">
      <c r="A51" s="284">
        <f>PN_É!A14</f>
        <v>4</v>
      </c>
      <c r="B51" s="285" t="str">
        <f>PN_É!B14</f>
        <v>ROMÁN BARBARA</v>
      </c>
      <c r="C51" s="285" t="str">
        <f>PN_É!C14</f>
        <v>VARGA ANDREA (BAGOOLY)</v>
      </c>
      <c r="D51" s="287">
        <f>PN_É!D14</f>
        <v>500</v>
      </c>
      <c r="E51" s="286">
        <f>PN_É!E14</f>
        <v>0.006087962962962963</v>
      </c>
      <c r="F51" s="284" t="str">
        <f>PN_É!AA14</f>
        <v>PN</v>
      </c>
    </row>
    <row r="52" spans="1:6" ht="12.75">
      <c r="A52" s="284">
        <f>PN_É!A6</f>
        <v>45</v>
      </c>
      <c r="B52" s="285" t="str">
        <f>PN_É!B6</f>
        <v>POLECSÁK ANDRÁS</v>
      </c>
      <c r="C52" s="285" t="str">
        <f>PN_É!C6</f>
        <v>SZŰCS MÁRTON</v>
      </c>
      <c r="D52" s="287">
        <f>PN_É!D6</f>
        <v>1100</v>
      </c>
      <c r="E52" s="286">
        <f>PN_É!E6</f>
        <v>0.0033912037037037036</v>
      </c>
      <c r="F52" s="284" t="str">
        <f>PN_É!AA6</f>
        <v>PN</v>
      </c>
    </row>
  </sheetData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Q181"/>
  <sheetViews>
    <sheetView zoomScale="75" zoomScaleNormal="75" workbookViewId="0" topLeftCell="A1">
      <pane ySplit="1" topLeftCell="BM5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11.421875" style="290" customWidth="1"/>
    <col min="2" max="3" width="18.421875" style="292" customWidth="1"/>
    <col min="4" max="4" width="10.421875" style="294" customWidth="1"/>
    <col min="5" max="5" width="10.7109375" style="294" customWidth="1"/>
    <col min="6" max="6" width="10.28125" style="294" customWidth="1"/>
    <col min="7" max="7" width="10.7109375" style="296" customWidth="1"/>
    <col min="8" max="8" width="10.8515625" style="296" customWidth="1"/>
    <col min="9" max="9" width="11.00390625" style="296" customWidth="1"/>
    <col min="10" max="10" width="11.57421875" style="88" customWidth="1"/>
    <col min="11" max="16384" width="9.140625" style="88" customWidth="1"/>
  </cols>
  <sheetData>
    <row r="1" spans="1:10" s="320" customFormat="1" ht="58.5" customHeight="1">
      <c r="A1" s="314" t="s">
        <v>0</v>
      </c>
      <c r="B1" s="315" t="s">
        <v>16</v>
      </c>
      <c r="C1" s="316" t="s">
        <v>17</v>
      </c>
      <c r="D1" s="317" t="s">
        <v>240</v>
      </c>
      <c r="E1" s="317" t="s">
        <v>297</v>
      </c>
      <c r="F1" s="317" t="s">
        <v>298</v>
      </c>
      <c r="G1" s="318" t="s">
        <v>241</v>
      </c>
      <c r="H1" s="318" t="s">
        <v>299</v>
      </c>
      <c r="I1" s="319" t="s">
        <v>3</v>
      </c>
      <c r="J1" s="320" t="s">
        <v>246</v>
      </c>
    </row>
    <row r="2" spans="1:10" ht="12.75">
      <c r="A2" s="290">
        <f>E_N!A10</f>
        <v>0</v>
      </c>
      <c r="B2" s="292">
        <f>E_N!B10</f>
        <v>0</v>
      </c>
      <c r="C2" s="292">
        <f>E_N!C10</f>
        <v>0</v>
      </c>
      <c r="D2" s="293">
        <f>E_N!D10</f>
        <v>0</v>
      </c>
      <c r="E2" s="293">
        <f>E_N!E10</f>
        <v>0</v>
      </c>
      <c r="F2" s="293">
        <f>E_N!F10</f>
        <v>0</v>
      </c>
      <c r="G2" s="295">
        <f>E_N!G10</f>
        <v>0</v>
      </c>
      <c r="H2" s="295">
        <f>E_N!H10</f>
        <v>0</v>
      </c>
      <c r="I2" s="295">
        <f>E_N!I10</f>
        <v>0</v>
      </c>
      <c r="J2" s="88" t="str">
        <f>E_N!AI10</f>
        <v>E</v>
      </c>
    </row>
    <row r="3" spans="1:10" ht="12.75">
      <c r="A3" s="290">
        <f>E_N!A14</f>
        <v>0</v>
      </c>
      <c r="B3" s="292">
        <f>E_N!B14</f>
        <v>0</v>
      </c>
      <c r="C3" s="292">
        <f>E_N!C14</f>
        <v>0</v>
      </c>
      <c r="D3" s="293">
        <f>E_N!D14</f>
        <v>0</v>
      </c>
      <c r="E3" s="293">
        <f>E_N!E14</f>
        <v>0</v>
      </c>
      <c r="F3" s="293">
        <f>E_N!F14</f>
        <v>0</v>
      </c>
      <c r="G3" s="295">
        <f>E_N!G14</f>
        <v>0</v>
      </c>
      <c r="H3" s="295">
        <f>E_N!H14</f>
        <v>0</v>
      </c>
      <c r="I3" s="295">
        <f>E_N!I14</f>
        <v>0</v>
      </c>
      <c r="J3" s="88" t="str">
        <f>E_N!AI14</f>
        <v>E</v>
      </c>
    </row>
    <row r="4" spans="1:10" ht="12.75">
      <c r="A4" s="290">
        <f>E_N!A15</f>
        <v>0</v>
      </c>
      <c r="B4" s="292">
        <f>E_N!B15</f>
        <v>0</v>
      </c>
      <c r="C4" s="292">
        <f>E_N!C15</f>
        <v>0</v>
      </c>
      <c r="D4" s="293">
        <f>E_N!D15</f>
        <v>0</v>
      </c>
      <c r="E4" s="293">
        <f>E_N!E15</f>
        <v>0</v>
      </c>
      <c r="F4" s="293">
        <f>E_N!F15</f>
        <v>0</v>
      </c>
      <c r="G4" s="295">
        <f>E_N!G15</f>
        <v>0</v>
      </c>
      <c r="H4" s="295">
        <f>E_N!H15</f>
        <v>0</v>
      </c>
      <c r="I4" s="295">
        <f>E_N!I15</f>
        <v>0</v>
      </c>
      <c r="J4" s="88" t="str">
        <f>E_N!AI15</f>
        <v>E</v>
      </c>
    </row>
    <row r="5" spans="1:10" ht="12.75">
      <c r="A5" s="290">
        <f>E_N!A16</f>
        <v>0</v>
      </c>
      <c r="B5" s="292">
        <f>E_N!B16</f>
        <v>0</v>
      </c>
      <c r="C5" s="292">
        <f>E_N!C16</f>
        <v>0</v>
      </c>
      <c r="D5" s="293">
        <f>E_N!D16</f>
        <v>0</v>
      </c>
      <c r="E5" s="293">
        <f>E_N!E16</f>
        <v>0</v>
      </c>
      <c r="F5" s="293">
        <f>E_N!F16</f>
        <v>0</v>
      </c>
      <c r="G5" s="295">
        <f>E_N!G16</f>
        <v>0</v>
      </c>
      <c r="H5" s="295">
        <f>E_N!H16</f>
        <v>0</v>
      </c>
      <c r="I5" s="295">
        <f>E_N!I16</f>
        <v>0</v>
      </c>
      <c r="J5" s="88" t="str">
        <f>E_N!AI16</f>
        <v>E</v>
      </c>
    </row>
    <row r="6" spans="1:10" ht="12.75">
      <c r="A6" s="290">
        <f>E_N!A17</f>
        <v>0</v>
      </c>
      <c r="B6" s="292">
        <f>E_N!B17</f>
        <v>0</v>
      </c>
      <c r="C6" s="292">
        <f>E_N!C17</f>
        <v>0</v>
      </c>
      <c r="D6" s="293">
        <f>E_N!D17</f>
        <v>0</v>
      </c>
      <c r="E6" s="293">
        <f>E_N!E17</f>
        <v>0</v>
      </c>
      <c r="F6" s="293">
        <f>E_N!F17</f>
        <v>0</v>
      </c>
      <c r="G6" s="295">
        <f>E_N!G17</f>
        <v>0</v>
      </c>
      <c r="H6" s="295">
        <f>E_N!H17</f>
        <v>0</v>
      </c>
      <c r="I6" s="295">
        <f>E_N!I17</f>
        <v>0</v>
      </c>
      <c r="J6" s="88" t="str">
        <f>E_N!AI17</f>
        <v>E</v>
      </c>
    </row>
    <row r="7" spans="1:10" ht="12.75">
      <c r="A7" s="290">
        <f>E_N!A18</f>
        <v>0</v>
      </c>
      <c r="B7" s="292">
        <f>E_N!B18</f>
        <v>0</v>
      </c>
      <c r="C7" s="292">
        <f>E_N!C18</f>
        <v>0</v>
      </c>
      <c r="D7" s="293">
        <f>E_N!D18</f>
        <v>0</v>
      </c>
      <c r="E7" s="293">
        <f>E_N!E18</f>
        <v>0</v>
      </c>
      <c r="F7" s="293">
        <f>E_N!F18</f>
        <v>0</v>
      </c>
      <c r="G7" s="295">
        <f>E_N!G18</f>
        <v>0</v>
      </c>
      <c r="H7" s="295">
        <f>E_N!H18</f>
        <v>0</v>
      </c>
      <c r="I7" s="295">
        <f>E_N!I18</f>
        <v>0</v>
      </c>
      <c r="J7" s="88" t="str">
        <f>E_N!AI18</f>
        <v>E</v>
      </c>
    </row>
    <row r="8" spans="1:10" ht="12.75">
      <c r="A8" s="290">
        <f>E_N!A19</f>
        <v>0</v>
      </c>
      <c r="B8" s="292">
        <f>E_N!B19</f>
        <v>0</v>
      </c>
      <c r="C8" s="292">
        <f>E_N!C19</f>
        <v>0</v>
      </c>
      <c r="D8" s="293">
        <f>E_N!D19</f>
        <v>0</v>
      </c>
      <c r="E8" s="293">
        <f>E_N!E19</f>
        <v>0</v>
      </c>
      <c r="F8" s="293">
        <f>E_N!F19</f>
        <v>0</v>
      </c>
      <c r="G8" s="295">
        <f>E_N!G19</f>
        <v>0</v>
      </c>
      <c r="H8" s="295">
        <f>E_N!H19</f>
        <v>0</v>
      </c>
      <c r="I8" s="295">
        <f>E_N!I19</f>
        <v>0</v>
      </c>
      <c r="J8" s="88" t="str">
        <f>E_N!AI19</f>
        <v>E</v>
      </c>
    </row>
    <row r="9" spans="1:10" ht="12.75">
      <c r="A9" s="290">
        <f>E_N!A20</f>
        <v>0</v>
      </c>
      <c r="B9" s="292">
        <f>E_N!B20</f>
        <v>0</v>
      </c>
      <c r="C9" s="292">
        <f>E_N!C20</f>
        <v>0</v>
      </c>
      <c r="D9" s="293">
        <f>E_N!D20</f>
        <v>0</v>
      </c>
      <c r="E9" s="293">
        <f>E_N!E20</f>
        <v>0</v>
      </c>
      <c r="F9" s="293">
        <f>E_N!F20</f>
        <v>0</v>
      </c>
      <c r="G9" s="295">
        <f>E_N!G20</f>
        <v>0</v>
      </c>
      <c r="H9" s="295">
        <f>E_N!H20</f>
        <v>0</v>
      </c>
      <c r="I9" s="295">
        <f>E_N!I20</f>
        <v>0</v>
      </c>
      <c r="J9" s="88" t="str">
        <f>E_N!AI20</f>
        <v>E</v>
      </c>
    </row>
    <row r="10" spans="1:10" ht="12.75">
      <c r="A10" s="290">
        <f>E_N!A21</f>
        <v>0</v>
      </c>
      <c r="B10" s="292">
        <f>E_N!B21</f>
        <v>0</v>
      </c>
      <c r="C10" s="292">
        <f>E_N!C21</f>
        <v>0</v>
      </c>
      <c r="D10" s="293">
        <f>E_N!D21</f>
        <v>0</v>
      </c>
      <c r="E10" s="293">
        <f>E_N!E21</f>
        <v>0</v>
      </c>
      <c r="F10" s="293">
        <f>E_N!F21</f>
        <v>0</v>
      </c>
      <c r="G10" s="295">
        <f>E_N!G21</f>
        <v>0</v>
      </c>
      <c r="H10" s="295">
        <f>E_N!H21</f>
        <v>0</v>
      </c>
      <c r="I10" s="295">
        <f>E_N!I21</f>
        <v>0</v>
      </c>
      <c r="J10" s="88" t="str">
        <f>E_N!AI21</f>
        <v>E</v>
      </c>
    </row>
    <row r="11" spans="1:10" ht="12.75">
      <c r="A11" s="290">
        <f>E_N!A22</f>
        <v>0</v>
      </c>
      <c r="B11" s="292">
        <f>E_N!B22</f>
        <v>0</v>
      </c>
      <c r="C11" s="292">
        <f>E_N!C22</f>
        <v>0</v>
      </c>
      <c r="D11" s="293">
        <f>E_N!D22</f>
        <v>0</v>
      </c>
      <c r="E11" s="293">
        <f>E_N!E22</f>
        <v>0</v>
      </c>
      <c r="F11" s="293">
        <f>E_N!F22</f>
        <v>0</v>
      </c>
      <c r="G11" s="295">
        <f>E_N!G22</f>
        <v>0</v>
      </c>
      <c r="H11" s="295">
        <f>E_N!H22</f>
        <v>0</v>
      </c>
      <c r="I11" s="295">
        <f>E_N!I22</f>
        <v>0</v>
      </c>
      <c r="J11" s="88" t="str">
        <f>E_N!AI22</f>
        <v>E</v>
      </c>
    </row>
    <row r="12" spans="1:10" ht="12.75">
      <c r="A12" s="290">
        <f>E_N!A23</f>
        <v>0</v>
      </c>
      <c r="B12" s="292">
        <f>E_N!B23</f>
        <v>0</v>
      </c>
      <c r="C12" s="292">
        <f>E_N!C23</f>
        <v>0</v>
      </c>
      <c r="D12" s="293">
        <f>E_N!D23</f>
        <v>0</v>
      </c>
      <c r="E12" s="293">
        <f>E_N!E23</f>
        <v>0</v>
      </c>
      <c r="F12" s="293">
        <f>E_N!F23</f>
        <v>0</v>
      </c>
      <c r="G12" s="295">
        <f>E_N!G23</f>
        <v>0</v>
      </c>
      <c r="H12" s="295">
        <f>E_N!H23</f>
        <v>0</v>
      </c>
      <c r="I12" s="295">
        <f>E_N!I23</f>
        <v>0</v>
      </c>
      <c r="J12" s="88" t="str">
        <f>E_N!AI23</f>
        <v>E</v>
      </c>
    </row>
    <row r="13" spans="1:10" ht="12.75">
      <c r="A13" s="290">
        <f>E_N!A24</f>
        <v>0</v>
      </c>
      <c r="B13" s="292">
        <f>E_N!B24</f>
        <v>0</v>
      </c>
      <c r="C13" s="292">
        <f>E_N!C24</f>
        <v>0</v>
      </c>
      <c r="D13" s="293">
        <f>E_N!D24</f>
        <v>0</v>
      </c>
      <c r="E13" s="293">
        <f>E_N!E24</f>
        <v>0</v>
      </c>
      <c r="F13" s="293">
        <f>E_N!F24</f>
        <v>0</v>
      </c>
      <c r="G13" s="295">
        <f>E_N!G24</f>
        <v>0</v>
      </c>
      <c r="H13" s="295">
        <f>E_N!H24</f>
        <v>0</v>
      </c>
      <c r="I13" s="295">
        <f>E_N!I24</f>
        <v>0</v>
      </c>
      <c r="J13" s="88" t="str">
        <f>E_N!AI24</f>
        <v>E</v>
      </c>
    </row>
    <row r="14" spans="1:10" ht="12.75">
      <c r="A14" s="290">
        <f>E_N!A25</f>
        <v>0</v>
      </c>
      <c r="B14" s="292">
        <f>E_N!B25</f>
        <v>0</v>
      </c>
      <c r="C14" s="292">
        <f>E_N!C25</f>
        <v>0</v>
      </c>
      <c r="D14" s="293">
        <f>E_N!D25</f>
        <v>0</v>
      </c>
      <c r="E14" s="293">
        <f>E_N!E25</f>
        <v>0</v>
      </c>
      <c r="F14" s="293">
        <f>E_N!F25</f>
        <v>0</v>
      </c>
      <c r="G14" s="295">
        <f>E_N!G25</f>
        <v>0</v>
      </c>
      <c r="H14" s="295">
        <f>E_N!H25</f>
        <v>0</v>
      </c>
      <c r="I14" s="295">
        <f>E_N!I25</f>
        <v>0</v>
      </c>
      <c r="J14" s="88" t="str">
        <f>E_N!AI25</f>
        <v>E</v>
      </c>
    </row>
    <row r="15" spans="1:10" ht="12.75">
      <c r="A15" s="290">
        <f>E_N!A26</f>
        <v>0</v>
      </c>
      <c r="B15" s="292">
        <f>E_N!B26</f>
        <v>0</v>
      </c>
      <c r="C15" s="292">
        <f>E_N!C26</f>
        <v>0</v>
      </c>
      <c r="D15" s="293">
        <f>E_N!D26</f>
        <v>0</v>
      </c>
      <c r="E15" s="293">
        <f>E_N!E26</f>
        <v>0</v>
      </c>
      <c r="F15" s="293">
        <f>E_N!F26</f>
        <v>0</v>
      </c>
      <c r="G15" s="295">
        <f>E_N!G26</f>
        <v>0</v>
      </c>
      <c r="H15" s="295">
        <f>E_N!H26</f>
        <v>0</v>
      </c>
      <c r="I15" s="295">
        <f>E_N!I26</f>
        <v>0</v>
      </c>
      <c r="J15" s="88" t="str">
        <f>E_N!AI26</f>
        <v>E</v>
      </c>
    </row>
    <row r="16" spans="1:10" ht="12.75">
      <c r="A16" s="290">
        <f>E_N!A27</f>
        <v>0</v>
      </c>
      <c r="B16" s="292">
        <f>E_N!B27</f>
        <v>0</v>
      </c>
      <c r="C16" s="292">
        <f>E_N!C27</f>
        <v>0</v>
      </c>
      <c r="D16" s="293">
        <f>E_N!D27</f>
        <v>0</v>
      </c>
      <c r="E16" s="293">
        <f>E_N!E27</f>
        <v>0</v>
      </c>
      <c r="F16" s="293">
        <f>E_N!F27</f>
        <v>0</v>
      </c>
      <c r="G16" s="295">
        <f>E_N!G27</f>
        <v>0</v>
      </c>
      <c r="H16" s="295">
        <f>E_N!H27</f>
        <v>0</v>
      </c>
      <c r="I16" s="295">
        <f>E_N!I27</f>
        <v>0</v>
      </c>
      <c r="J16" s="88" t="str">
        <f>E_N!AI27</f>
        <v>E</v>
      </c>
    </row>
    <row r="17" spans="1:10" ht="12.75">
      <c r="A17" s="290">
        <f>E_N!A28</f>
        <v>0</v>
      </c>
      <c r="B17" s="292">
        <f>E_N!B28</f>
        <v>0</v>
      </c>
      <c r="C17" s="292">
        <f>E_N!C28</f>
        <v>0</v>
      </c>
      <c r="D17" s="293">
        <f>E_N!D28</f>
        <v>0</v>
      </c>
      <c r="E17" s="293">
        <f>E_N!E28</f>
        <v>0</v>
      </c>
      <c r="F17" s="293">
        <f>E_N!F28</f>
        <v>0</v>
      </c>
      <c r="G17" s="295">
        <f>E_N!G28</f>
        <v>0</v>
      </c>
      <c r="H17" s="295">
        <f>E_N!H28</f>
        <v>0</v>
      </c>
      <c r="I17" s="295">
        <f>E_N!I28</f>
        <v>0</v>
      </c>
      <c r="J17" s="88" t="str">
        <f>E_N!AI28</f>
        <v>E</v>
      </c>
    </row>
    <row r="18" spans="1:10" ht="12.75">
      <c r="A18" s="290">
        <f>E_N!A29</f>
        <v>0</v>
      </c>
      <c r="B18" s="292">
        <f>E_N!B29</f>
        <v>0</v>
      </c>
      <c r="C18" s="292">
        <f>E_N!C29</f>
        <v>0</v>
      </c>
      <c r="D18" s="293">
        <f>E_N!D29</f>
        <v>0</v>
      </c>
      <c r="E18" s="293">
        <f>E_N!E29</f>
        <v>0</v>
      </c>
      <c r="F18" s="293">
        <f>E_N!F29</f>
        <v>0</v>
      </c>
      <c r="G18" s="295">
        <f>E_N!G29</f>
        <v>0</v>
      </c>
      <c r="H18" s="295">
        <f>E_N!H29</f>
        <v>0</v>
      </c>
      <c r="I18" s="295">
        <f>E_N!I29</f>
        <v>0</v>
      </c>
      <c r="J18" s="88" t="str">
        <f>E_N!AI29</f>
        <v>E</v>
      </c>
    </row>
    <row r="19" spans="1:10" ht="12.75">
      <c r="A19" s="290">
        <f>E_N!A30</f>
        <v>0</v>
      </c>
      <c r="B19" s="292">
        <f>E_N!B30</f>
        <v>0</v>
      </c>
      <c r="C19" s="292">
        <f>E_N!C30</f>
        <v>0</v>
      </c>
      <c r="D19" s="293">
        <f>E_N!D30</f>
        <v>0</v>
      </c>
      <c r="E19" s="293">
        <f>E_N!E30</f>
        <v>0</v>
      </c>
      <c r="F19" s="293">
        <f>E_N!F30</f>
        <v>0</v>
      </c>
      <c r="G19" s="295">
        <f>E_N!G30</f>
        <v>0</v>
      </c>
      <c r="H19" s="295">
        <f>E_N!H30</f>
        <v>0</v>
      </c>
      <c r="I19" s="295">
        <f>E_N!I30</f>
        <v>0</v>
      </c>
      <c r="J19" s="88" t="str">
        <f>E_N!AI30</f>
        <v>E</v>
      </c>
    </row>
    <row r="20" spans="1:10" ht="12.75">
      <c r="A20" s="290">
        <f>E_N!A31</f>
        <v>0</v>
      </c>
      <c r="B20" s="292">
        <f>E_N!B31</f>
        <v>0</v>
      </c>
      <c r="C20" s="292">
        <f>E_N!C31</f>
        <v>0</v>
      </c>
      <c r="D20" s="293">
        <f>E_N!D31</f>
        <v>0</v>
      </c>
      <c r="E20" s="293">
        <f>E_N!E31</f>
        <v>0</v>
      </c>
      <c r="F20" s="293">
        <f>E_N!F31</f>
        <v>0</v>
      </c>
      <c r="G20" s="295">
        <f>E_N!G31</f>
        <v>0</v>
      </c>
      <c r="H20" s="295">
        <f>E_N!H31</f>
        <v>0</v>
      </c>
      <c r="I20" s="295">
        <f>E_N!I31</f>
        <v>0</v>
      </c>
      <c r="J20" s="88" t="str">
        <f>E_N!AI31</f>
        <v>E</v>
      </c>
    </row>
    <row r="21" spans="1:10" ht="12.75">
      <c r="A21" s="290">
        <f>E_N!A32</f>
        <v>0</v>
      </c>
      <c r="B21" s="292">
        <f>E_N!B32</f>
        <v>0</v>
      </c>
      <c r="C21" s="292">
        <f>E_N!C32</f>
        <v>0</v>
      </c>
      <c r="D21" s="293">
        <f>E_N!D32</f>
        <v>0</v>
      </c>
      <c r="E21" s="293">
        <f>E_N!E32</f>
        <v>0</v>
      </c>
      <c r="F21" s="293">
        <f>E_N!F32</f>
        <v>0</v>
      </c>
      <c r="G21" s="295">
        <f>E_N!G32</f>
        <v>0</v>
      </c>
      <c r="H21" s="295">
        <f>E_N!H32</f>
        <v>0</v>
      </c>
      <c r="I21" s="295">
        <f>E_N!I32</f>
        <v>0</v>
      </c>
      <c r="J21" s="88" t="str">
        <f>E_N!AI32</f>
        <v>E</v>
      </c>
    </row>
    <row r="22" spans="1:10" ht="12.75">
      <c r="A22" s="290">
        <f>E_N!A33</f>
        <v>0</v>
      </c>
      <c r="B22" s="292">
        <f>E_N!B33</f>
        <v>0</v>
      </c>
      <c r="C22" s="292">
        <f>E_N!C33</f>
        <v>0</v>
      </c>
      <c r="D22" s="293">
        <f>E_N!D33</f>
        <v>0</v>
      </c>
      <c r="E22" s="293">
        <f>E_N!E33</f>
        <v>0</v>
      </c>
      <c r="F22" s="293">
        <f>E_N!F33</f>
        <v>0</v>
      </c>
      <c r="G22" s="295">
        <f>E_N!G33</f>
        <v>0</v>
      </c>
      <c r="H22" s="295">
        <f>E_N!H33</f>
        <v>0</v>
      </c>
      <c r="I22" s="295">
        <f>E_N!I33</f>
        <v>0</v>
      </c>
      <c r="J22" s="88" t="str">
        <f>E_N!AI33</f>
        <v>E</v>
      </c>
    </row>
    <row r="23" spans="1:10" ht="12.75">
      <c r="A23" s="290">
        <f>E_N!A9</f>
        <v>36</v>
      </c>
      <c r="B23" s="292" t="str">
        <f>E_N!B9</f>
        <v>KROÓ TAMÁS</v>
      </c>
      <c r="C23" s="292" t="str">
        <f>E_N!C9</f>
        <v>TURI CSILLA</v>
      </c>
      <c r="D23" s="293">
        <f>E_N!D9</f>
        <v>0</v>
      </c>
      <c r="E23" s="293">
        <f>E_N!E9</f>
        <v>1000</v>
      </c>
      <c r="F23" s="293">
        <f>E_N!F9</f>
        <v>1000</v>
      </c>
      <c r="G23" s="295">
        <f>E_N!G9</f>
        <v>0.013194444444444446</v>
      </c>
      <c r="H23" s="295">
        <f>E_N!H9</f>
        <v>0.030509259259259257</v>
      </c>
      <c r="I23" s="295">
        <f>E_N!I9</f>
        <v>0.0437037037037037</v>
      </c>
      <c r="J23" s="88" t="str">
        <f>E_N!AI9</f>
        <v>E</v>
      </c>
    </row>
    <row r="24" spans="1:10" ht="12.75">
      <c r="A24" s="290">
        <f>E_N!A13</f>
        <v>46</v>
      </c>
      <c r="B24" s="292" t="str">
        <f>E_N!B13</f>
        <v>GAZSÓ ATTILA</v>
      </c>
      <c r="C24" s="292" t="str">
        <f>E_N!C13</f>
        <v>SZÉCSÉNYI TIBOR</v>
      </c>
      <c r="D24" s="293">
        <f>E_N!D13</f>
        <v>0</v>
      </c>
      <c r="E24" s="293">
        <f>E_N!E13</f>
        <v>600</v>
      </c>
      <c r="F24" s="293">
        <f>E_N!F13</f>
        <v>600</v>
      </c>
      <c r="G24" s="295">
        <f>E_N!G13</f>
        <v>0.02042824074074074</v>
      </c>
      <c r="H24" s="295">
        <f>E_N!H13</f>
        <v>0.020682870370370372</v>
      </c>
      <c r="I24" s="295">
        <f>E_N!I13</f>
        <v>0.04111111111111111</v>
      </c>
      <c r="J24" s="88" t="str">
        <f>E_N!AI13</f>
        <v>E</v>
      </c>
    </row>
    <row r="25" spans="1:10" ht="12.75">
      <c r="A25" s="290">
        <f>E_N!A11</f>
        <v>41</v>
      </c>
      <c r="B25" s="292" t="str">
        <f>E_N!B11</f>
        <v>SÓLYA ERVIN</v>
      </c>
      <c r="C25" s="292" t="str">
        <f>E_N!C11</f>
        <v>HORVÁTH JÁNOS</v>
      </c>
      <c r="D25" s="293">
        <f>E_N!D11</f>
        <v>100</v>
      </c>
      <c r="E25" s="293">
        <f>E_N!E11</f>
        <v>600</v>
      </c>
      <c r="F25" s="293">
        <f>E_N!F11</f>
        <v>700</v>
      </c>
      <c r="G25" s="295">
        <f>E_N!G11</f>
        <v>0.017951388888888888</v>
      </c>
      <c r="H25" s="295">
        <f>E_N!H11</f>
        <v>0.01929398148148148</v>
      </c>
      <c r="I25" s="295">
        <f>E_N!I11</f>
        <v>0.03724537037037037</v>
      </c>
      <c r="J25" s="88" t="str">
        <f>E_N!AI11</f>
        <v>E</v>
      </c>
    </row>
    <row r="26" spans="1:10" ht="12.75">
      <c r="A26" s="290">
        <f>E_N!A6</f>
        <v>16</v>
      </c>
      <c r="B26" s="292" t="str">
        <f>E_N!B6</f>
        <v>WIDNER ATTILA</v>
      </c>
      <c r="C26" s="292" t="str">
        <f>E_N!C6</f>
        <v>CSIKÓS JÓZSEF</v>
      </c>
      <c r="D26" s="293">
        <f>E_N!D6</f>
        <v>200</v>
      </c>
      <c r="E26" s="293">
        <f>E_N!E6</f>
        <v>1800</v>
      </c>
      <c r="F26" s="293">
        <f>E_N!F6</f>
        <v>2000</v>
      </c>
      <c r="G26" s="295">
        <f>E_N!G6</f>
        <v>0.005300925925925926</v>
      </c>
      <c r="H26" s="295">
        <f>E_N!H6</f>
        <v>0.022916666666666665</v>
      </c>
      <c r="I26" s="295">
        <f>E_N!I6</f>
        <v>0.028217592592592593</v>
      </c>
      <c r="J26" s="88" t="str">
        <f>E_N!AI6</f>
        <v>E</v>
      </c>
    </row>
    <row r="27" spans="1:10" ht="12.75">
      <c r="A27" s="290">
        <f>E_N!A7</f>
        <v>6</v>
      </c>
      <c r="B27" s="292" t="str">
        <f>E_N!B7</f>
        <v>MISZLIK ZOLTÁN</v>
      </c>
      <c r="C27" s="292" t="str">
        <f>E_N!C7</f>
        <v>TÓTH BÉLA</v>
      </c>
      <c r="D27" s="293">
        <f>E_N!D7</f>
        <v>400</v>
      </c>
      <c r="E27" s="293">
        <f>E_N!E7</f>
        <v>1000</v>
      </c>
      <c r="F27" s="293">
        <f>E_N!F7</f>
        <v>1400</v>
      </c>
      <c r="G27" s="295">
        <f>E_N!G7</f>
        <v>0.01597222222222222</v>
      </c>
      <c r="H27" s="295">
        <f>E_N!H7</f>
        <v>0.027291666666666665</v>
      </c>
      <c r="I27" s="295">
        <f>E_N!I7</f>
        <v>0.043263888888888886</v>
      </c>
      <c r="J27" s="88" t="str">
        <f>E_N!AI7</f>
        <v>E</v>
      </c>
    </row>
    <row r="28" spans="1:10" ht="12.75">
      <c r="A28" s="290">
        <f>E_N!A4</f>
        <v>1</v>
      </c>
      <c r="B28" s="292" t="str">
        <f>E_N!B4</f>
        <v>NAGY CSABA</v>
      </c>
      <c r="C28" s="292" t="str">
        <f>E_N!C4</f>
        <v>NAGY NÁNDOR</v>
      </c>
      <c r="D28" s="293">
        <f>E_N!D4</f>
        <v>600</v>
      </c>
      <c r="E28" s="293">
        <f>E_N!E4</f>
        <v>1300</v>
      </c>
      <c r="F28" s="293">
        <f>E_N!F4</f>
        <v>1900</v>
      </c>
      <c r="G28" s="295">
        <f>E_N!G4</f>
        <v>0.018125</v>
      </c>
      <c r="H28" s="295">
        <f>E_N!H4</f>
        <v>0.02850694444444445</v>
      </c>
      <c r="I28" s="295">
        <f>E_N!I4</f>
        <v>0.04663194444444445</v>
      </c>
      <c r="J28" s="88" t="str">
        <f>E_N!AI4</f>
        <v>E</v>
      </c>
    </row>
    <row r="29" spans="1:10" ht="12.75">
      <c r="A29" s="290">
        <f>E_N!A5</f>
        <v>31</v>
      </c>
      <c r="B29" s="292" t="str">
        <f>E_N!B5</f>
        <v>SZŰCS IMRE </v>
      </c>
      <c r="C29" s="292" t="str">
        <f>E_N!C5</f>
        <v>KOVÁCS RÓBERT </v>
      </c>
      <c r="D29" s="293">
        <f>E_N!D5</f>
        <v>900</v>
      </c>
      <c r="E29" s="293">
        <f>E_N!E5</f>
        <v>300</v>
      </c>
      <c r="F29" s="293">
        <f>E_N!F5</f>
        <v>1200</v>
      </c>
      <c r="G29" s="295">
        <f>E_N!G5</f>
        <v>0.018344907407407407</v>
      </c>
      <c r="H29" s="295">
        <f>E_N!H5</f>
        <v>0.022256944444444444</v>
      </c>
      <c r="I29" s="295">
        <f>E_N!I5</f>
        <v>0.04060185185185185</v>
      </c>
      <c r="J29" s="88" t="str">
        <f>E_N!AI5</f>
        <v>E</v>
      </c>
    </row>
    <row r="30" spans="1:10" ht="12.75">
      <c r="A30" s="290">
        <f>E_N!A8</f>
        <v>21</v>
      </c>
      <c r="B30" s="292" t="str">
        <f>E_N!B8</f>
        <v>RAJKOVICS LÁSZLÓ</v>
      </c>
      <c r="C30" s="292" t="str">
        <f>E_N!C8</f>
        <v>TÓTH ROLAND</v>
      </c>
      <c r="D30" s="293">
        <f>E_N!D8</f>
        <v>1100</v>
      </c>
      <c r="E30" s="293">
        <f>E_N!E8</f>
        <v>1100</v>
      </c>
      <c r="F30" s="293">
        <f>E_N!F8</f>
        <v>2200</v>
      </c>
      <c r="G30" s="295">
        <f>E_N!G8</f>
        <v>0.011539351851851853</v>
      </c>
      <c r="H30" s="295">
        <f>E_N!H8</f>
        <v>0.02084490740740741</v>
      </c>
      <c r="I30" s="295">
        <f>E_N!I8</f>
        <v>0.032384259259259265</v>
      </c>
      <c r="J30" s="88" t="str">
        <f>E_N!AI8</f>
        <v>E</v>
      </c>
    </row>
    <row r="31" spans="1:10" ht="12.75">
      <c r="A31" s="290">
        <f>E_N!A12</f>
        <v>26</v>
      </c>
      <c r="B31" s="292" t="str">
        <f>E_N!B12</f>
        <v>JUHÁSZ GYULA</v>
      </c>
      <c r="C31" s="292" t="str">
        <f>E_N!C12</f>
        <v>ERŐS ISTVÁN</v>
      </c>
      <c r="D31" s="293">
        <f>E_N!D12</f>
        <v>1700</v>
      </c>
      <c r="E31" s="293">
        <f>E_N!E12</f>
        <v>500</v>
      </c>
      <c r="F31" s="293">
        <f>E_N!F12</f>
        <v>2200</v>
      </c>
      <c r="G31" s="295">
        <f>E_N!G12</f>
        <v>0.012569444444444446</v>
      </c>
      <c r="H31" s="295">
        <f>E_N!H12</f>
        <v>0.028796296296296292</v>
      </c>
      <c r="I31" s="295">
        <f>E_N!I12</f>
        <v>0.04136574074074074</v>
      </c>
      <c r="J31" s="88" t="str">
        <f>E_N!AI12</f>
        <v>E</v>
      </c>
    </row>
    <row r="32" spans="1:10" ht="12.75">
      <c r="A32" s="289">
        <f>NK_N!A11</f>
        <v>0</v>
      </c>
      <c r="B32" s="291">
        <f>NK_N!B11</f>
        <v>0</v>
      </c>
      <c r="C32" s="291">
        <f>NK_N!C11</f>
        <v>0</v>
      </c>
      <c r="D32" s="293">
        <f>NK_N!D11</f>
        <v>0</v>
      </c>
      <c r="E32" s="293">
        <f>NK_N!E11</f>
        <v>0</v>
      </c>
      <c r="F32" s="293">
        <f>NK_N!F11</f>
        <v>0</v>
      </c>
      <c r="G32" s="295">
        <f>NK_N!G11</f>
        <v>0</v>
      </c>
      <c r="H32" s="295">
        <f>NK_N!H11</f>
        <v>0</v>
      </c>
      <c r="I32" s="295">
        <f>NK_N!I11</f>
        <v>0</v>
      </c>
      <c r="J32" s="88" t="str">
        <f>NK_N!AI11</f>
        <v>NK</v>
      </c>
    </row>
    <row r="33" spans="1:10" ht="12.75">
      <c r="A33" s="289">
        <f>NK_N!A12</f>
        <v>0</v>
      </c>
      <c r="B33" s="291">
        <f>NK_N!B12</f>
        <v>0</v>
      </c>
      <c r="C33" s="291">
        <f>NK_N!C12</f>
        <v>0</v>
      </c>
      <c r="D33" s="293">
        <f>NK_N!D12</f>
        <v>0</v>
      </c>
      <c r="E33" s="293">
        <f>NK_N!E12</f>
        <v>0</v>
      </c>
      <c r="F33" s="293">
        <f>NK_N!F12</f>
        <v>0</v>
      </c>
      <c r="G33" s="295">
        <f>NK_N!G12</f>
        <v>0</v>
      </c>
      <c r="H33" s="295">
        <f>NK_N!H12</f>
        <v>0</v>
      </c>
      <c r="I33" s="295">
        <f>NK_N!I12</f>
        <v>0</v>
      </c>
      <c r="J33" s="88" t="str">
        <f>NK_N!AI12</f>
        <v>NK</v>
      </c>
    </row>
    <row r="34" spans="1:10" ht="12.75">
      <c r="A34" s="289">
        <f>NK_N!A13</f>
        <v>0</v>
      </c>
      <c r="B34" s="291">
        <f>NK_N!B13</f>
        <v>0</v>
      </c>
      <c r="C34" s="291">
        <f>NK_N!C13</f>
        <v>0</v>
      </c>
      <c r="D34" s="293">
        <f>NK_N!D13</f>
        <v>0</v>
      </c>
      <c r="E34" s="293">
        <f>NK_N!E13</f>
        <v>0</v>
      </c>
      <c r="F34" s="293">
        <f>NK_N!F13</f>
        <v>0</v>
      </c>
      <c r="G34" s="295">
        <f>NK_N!G13</f>
        <v>0</v>
      </c>
      <c r="H34" s="295">
        <f>NK_N!H13</f>
        <v>0</v>
      </c>
      <c r="I34" s="295">
        <f>NK_N!I13</f>
        <v>0</v>
      </c>
      <c r="J34" s="88" t="str">
        <f>NK_N!AI13</f>
        <v>NK</v>
      </c>
    </row>
    <row r="35" spans="1:10" ht="12.75">
      <c r="A35" s="289">
        <f>NK_N!A14</f>
        <v>0</v>
      </c>
      <c r="B35" s="291">
        <f>NK_N!B14</f>
        <v>0</v>
      </c>
      <c r="C35" s="291">
        <f>NK_N!C14</f>
        <v>0</v>
      </c>
      <c r="D35" s="293">
        <f>NK_N!D14</f>
        <v>0</v>
      </c>
      <c r="E35" s="293">
        <f>NK_N!E14</f>
        <v>0</v>
      </c>
      <c r="F35" s="293">
        <f>NK_N!F14</f>
        <v>0</v>
      </c>
      <c r="G35" s="295">
        <f>NK_N!G14</f>
        <v>0</v>
      </c>
      <c r="H35" s="295">
        <f>NK_N!H14</f>
        <v>0</v>
      </c>
      <c r="I35" s="295">
        <f>NK_N!I14</f>
        <v>0</v>
      </c>
      <c r="J35" s="88" t="str">
        <f>NK_N!AI14</f>
        <v>NK</v>
      </c>
    </row>
    <row r="36" spans="1:17" ht="12.75">
      <c r="A36" s="289">
        <f>NK_N!A15</f>
        <v>0</v>
      </c>
      <c r="B36" s="291">
        <f>NK_N!B15</f>
        <v>0</v>
      </c>
      <c r="C36" s="291">
        <f>NK_N!C15</f>
        <v>0</v>
      </c>
      <c r="D36" s="293">
        <f>NK_N!D15</f>
        <v>0</v>
      </c>
      <c r="E36" s="293">
        <f>NK_N!E15</f>
        <v>0</v>
      </c>
      <c r="F36" s="293">
        <f>NK_N!F15</f>
        <v>0</v>
      </c>
      <c r="G36" s="295">
        <f>NK_N!G15</f>
        <v>0</v>
      </c>
      <c r="H36" s="295">
        <f>NK_N!H15</f>
        <v>0</v>
      </c>
      <c r="I36" s="295">
        <f>NK_N!I15</f>
        <v>0</v>
      </c>
      <c r="J36" s="88" t="str">
        <f>NK_N!AI15</f>
        <v>NK</v>
      </c>
      <c r="Q36" s="88">
        <v>3</v>
      </c>
    </row>
    <row r="37" spans="1:10" ht="12.75">
      <c r="A37" s="289">
        <f>NK_N!A16</f>
        <v>0</v>
      </c>
      <c r="B37" s="291">
        <f>NK_N!B16</f>
        <v>0</v>
      </c>
      <c r="C37" s="291">
        <f>NK_N!C16</f>
        <v>0</v>
      </c>
      <c r="D37" s="293">
        <f>NK_N!D16</f>
        <v>0</v>
      </c>
      <c r="E37" s="293">
        <f>NK_N!E16</f>
        <v>0</v>
      </c>
      <c r="F37" s="293">
        <f>NK_N!F16</f>
        <v>0</v>
      </c>
      <c r="G37" s="295">
        <f>NK_N!G16</f>
        <v>0</v>
      </c>
      <c r="H37" s="295">
        <f>NK_N!H16</f>
        <v>0</v>
      </c>
      <c r="I37" s="295">
        <f>NK_N!I16</f>
        <v>0</v>
      </c>
      <c r="J37" s="88" t="str">
        <f>NK_N!AI16</f>
        <v>NK</v>
      </c>
    </row>
    <row r="38" spans="1:10" ht="12.75">
      <c r="A38" s="289">
        <f>NK_N!A17</f>
        <v>0</v>
      </c>
      <c r="B38" s="291">
        <f>NK_N!B17</f>
        <v>0</v>
      </c>
      <c r="C38" s="291">
        <f>NK_N!C17</f>
        <v>0</v>
      </c>
      <c r="D38" s="293">
        <f>NK_N!D17</f>
        <v>0</v>
      </c>
      <c r="E38" s="293">
        <f>NK_N!E17</f>
        <v>0</v>
      </c>
      <c r="F38" s="293">
        <f>NK_N!F17</f>
        <v>0</v>
      </c>
      <c r="G38" s="295">
        <f>NK_N!G17</f>
        <v>0</v>
      </c>
      <c r="H38" s="295">
        <f>NK_N!H17</f>
        <v>0</v>
      </c>
      <c r="I38" s="295">
        <f>NK_N!I17</f>
        <v>0</v>
      </c>
      <c r="J38" s="88" t="str">
        <f>NK_N!AI17</f>
        <v>NK</v>
      </c>
    </row>
    <row r="39" spans="1:10" ht="12.75">
      <c r="A39" s="289">
        <f>NK_N!A18</f>
        <v>0</v>
      </c>
      <c r="B39" s="291">
        <f>NK_N!B18</f>
        <v>0</v>
      </c>
      <c r="C39" s="291">
        <f>NK_N!C18</f>
        <v>0</v>
      </c>
      <c r="D39" s="293">
        <f>NK_N!D18</f>
        <v>0</v>
      </c>
      <c r="E39" s="293">
        <f>NK_N!E18</f>
        <v>0</v>
      </c>
      <c r="F39" s="293">
        <f>NK_N!F18</f>
        <v>0</v>
      </c>
      <c r="G39" s="295">
        <f>NK_N!G18</f>
        <v>0</v>
      </c>
      <c r="H39" s="295">
        <f>NK_N!H18</f>
        <v>0</v>
      </c>
      <c r="I39" s="295">
        <f>NK_N!I18</f>
        <v>0</v>
      </c>
      <c r="J39" s="88" t="str">
        <f>NK_N!AI18</f>
        <v>NK</v>
      </c>
    </row>
    <row r="40" spans="1:10" ht="12.75">
      <c r="A40" s="289">
        <f>NK_N!A19</f>
        <v>0</v>
      </c>
      <c r="B40" s="291">
        <f>NK_N!B19</f>
        <v>0</v>
      </c>
      <c r="C40" s="291">
        <f>NK_N!C19</f>
        <v>0</v>
      </c>
      <c r="D40" s="293">
        <f>NK_N!D19</f>
        <v>0</v>
      </c>
      <c r="E40" s="293">
        <f>NK_N!E19</f>
        <v>0</v>
      </c>
      <c r="F40" s="293">
        <f>NK_N!F19</f>
        <v>0</v>
      </c>
      <c r="G40" s="295">
        <f>NK_N!G19</f>
        <v>0</v>
      </c>
      <c r="H40" s="295">
        <f>NK_N!H19</f>
        <v>0</v>
      </c>
      <c r="I40" s="295">
        <f>NK_N!I19</f>
        <v>0</v>
      </c>
      <c r="J40" s="88" t="str">
        <f>NK_N!AI19</f>
        <v>NK</v>
      </c>
    </row>
    <row r="41" spans="1:10" ht="12.75">
      <c r="A41" s="289">
        <f>NK_N!A20</f>
        <v>0</v>
      </c>
      <c r="B41" s="291">
        <f>NK_N!B20</f>
        <v>0</v>
      </c>
      <c r="C41" s="291">
        <f>NK_N!C20</f>
        <v>0</v>
      </c>
      <c r="D41" s="293">
        <f>NK_N!D20</f>
        <v>0</v>
      </c>
      <c r="E41" s="293">
        <f>NK_N!E20</f>
        <v>0</v>
      </c>
      <c r="F41" s="293">
        <f>NK_N!F20</f>
        <v>0</v>
      </c>
      <c r="G41" s="295">
        <f>NK_N!G20</f>
        <v>0</v>
      </c>
      <c r="H41" s="295">
        <f>NK_N!H20</f>
        <v>0</v>
      </c>
      <c r="I41" s="295">
        <f>NK_N!I20</f>
        <v>0</v>
      </c>
      <c r="J41" s="88" t="str">
        <f>NK_N!AI20</f>
        <v>NK</v>
      </c>
    </row>
    <row r="42" spans="1:10" ht="12.75">
      <c r="A42" s="289">
        <f>NK_N!A21</f>
        <v>0</v>
      </c>
      <c r="B42" s="291">
        <f>NK_N!B21</f>
        <v>0</v>
      </c>
      <c r="C42" s="291">
        <f>NK_N!C21</f>
        <v>0</v>
      </c>
      <c r="D42" s="293">
        <f>NK_N!D21</f>
        <v>0</v>
      </c>
      <c r="E42" s="293">
        <f>NK_N!E21</f>
        <v>0</v>
      </c>
      <c r="F42" s="293">
        <f>NK_N!F21</f>
        <v>0</v>
      </c>
      <c r="G42" s="295">
        <f>NK_N!G21</f>
        <v>0</v>
      </c>
      <c r="H42" s="295">
        <f>NK_N!H21</f>
        <v>0</v>
      </c>
      <c r="I42" s="295">
        <f>NK_N!I21</f>
        <v>0</v>
      </c>
      <c r="J42" s="88" t="str">
        <f>NK_N!AI21</f>
        <v>NK</v>
      </c>
    </row>
    <row r="43" spans="1:10" ht="12.75">
      <c r="A43" s="289">
        <f>NK_N!A22</f>
        <v>0</v>
      </c>
      <c r="B43" s="291">
        <f>NK_N!B22</f>
        <v>0</v>
      </c>
      <c r="C43" s="291">
        <f>NK_N!C22</f>
        <v>0</v>
      </c>
      <c r="D43" s="293">
        <f>NK_N!D22</f>
        <v>0</v>
      </c>
      <c r="E43" s="293">
        <f>NK_N!E22</f>
        <v>0</v>
      </c>
      <c r="F43" s="293">
        <f>NK_N!F22</f>
        <v>0</v>
      </c>
      <c r="G43" s="295">
        <f>NK_N!G22</f>
        <v>0</v>
      </c>
      <c r="H43" s="295">
        <f>NK_N!H22</f>
        <v>0</v>
      </c>
      <c r="I43" s="295">
        <f>NK_N!I22</f>
        <v>0</v>
      </c>
      <c r="J43" s="88" t="str">
        <f>NK_N!AI22</f>
        <v>NK</v>
      </c>
    </row>
    <row r="44" spans="1:10" ht="12.75">
      <c r="A44" s="289">
        <f>NK_N!A23</f>
        <v>0</v>
      </c>
      <c r="B44" s="291">
        <f>NK_N!B23</f>
        <v>0</v>
      </c>
      <c r="C44" s="291">
        <f>NK_N!C23</f>
        <v>0</v>
      </c>
      <c r="D44" s="293">
        <f>NK_N!D23</f>
        <v>0</v>
      </c>
      <c r="E44" s="293">
        <f>NK_N!E23</f>
        <v>0</v>
      </c>
      <c r="F44" s="293">
        <f>NK_N!F23</f>
        <v>0</v>
      </c>
      <c r="G44" s="295">
        <f>NK_N!G23</f>
        <v>0</v>
      </c>
      <c r="H44" s="295">
        <f>NK_N!H23</f>
        <v>0</v>
      </c>
      <c r="I44" s="295">
        <f>NK_N!I23</f>
        <v>0</v>
      </c>
      <c r="J44" s="88" t="str">
        <f>NK_N!AI23</f>
        <v>NK</v>
      </c>
    </row>
    <row r="45" spans="1:10" ht="12.75">
      <c r="A45" s="289">
        <f>NK_N!A24</f>
        <v>0</v>
      </c>
      <c r="B45" s="291">
        <f>NK_N!B24</f>
        <v>0</v>
      </c>
      <c r="C45" s="291">
        <f>NK_N!C24</f>
        <v>0</v>
      </c>
      <c r="D45" s="293">
        <f>NK_N!D24</f>
        <v>0</v>
      </c>
      <c r="E45" s="293">
        <f>NK_N!E24</f>
        <v>0</v>
      </c>
      <c r="F45" s="293">
        <f>NK_N!F24</f>
        <v>0</v>
      </c>
      <c r="G45" s="295">
        <f>NK_N!G24</f>
        <v>0</v>
      </c>
      <c r="H45" s="295">
        <f>NK_N!H24</f>
        <v>0</v>
      </c>
      <c r="I45" s="295">
        <f>NK_N!I24</f>
        <v>0</v>
      </c>
      <c r="J45" s="88" t="str">
        <f>NK_N!AI24</f>
        <v>NK</v>
      </c>
    </row>
    <row r="46" spans="1:10" ht="12.75">
      <c r="A46" s="289">
        <f>NK_N!A25</f>
        <v>0</v>
      </c>
      <c r="B46" s="291">
        <f>NK_N!B25</f>
        <v>0</v>
      </c>
      <c r="C46" s="291">
        <f>NK_N!C25</f>
        <v>0</v>
      </c>
      <c r="D46" s="293">
        <f>NK_N!D25</f>
        <v>0</v>
      </c>
      <c r="E46" s="293">
        <f>NK_N!E25</f>
        <v>0</v>
      </c>
      <c r="F46" s="293">
        <f>NK_N!F25</f>
        <v>0</v>
      </c>
      <c r="G46" s="295">
        <f>NK_N!G25</f>
        <v>0</v>
      </c>
      <c r="H46" s="295">
        <f>NK_N!H25</f>
        <v>0</v>
      </c>
      <c r="I46" s="295">
        <f>NK_N!I25</f>
        <v>0</v>
      </c>
      <c r="J46" s="88" t="str">
        <f>NK_N!AI25</f>
        <v>NK</v>
      </c>
    </row>
    <row r="47" spans="1:10" ht="12.75">
      <c r="A47" s="289">
        <f>NK_N!A26</f>
        <v>0</v>
      </c>
      <c r="B47" s="291">
        <f>NK_N!B26</f>
        <v>0</v>
      </c>
      <c r="C47" s="291">
        <f>NK_N!C26</f>
        <v>0</v>
      </c>
      <c r="D47" s="293">
        <f>NK_N!D26</f>
        <v>0</v>
      </c>
      <c r="E47" s="293">
        <f>NK_N!E26</f>
        <v>0</v>
      </c>
      <c r="F47" s="293">
        <f>NK_N!F26</f>
        <v>0</v>
      </c>
      <c r="G47" s="295">
        <f>NK_N!G26</f>
        <v>0</v>
      </c>
      <c r="H47" s="295">
        <f>NK_N!H26</f>
        <v>0</v>
      </c>
      <c r="I47" s="295">
        <f>NK_N!I26</f>
        <v>0</v>
      </c>
      <c r="J47" s="88" t="str">
        <f>NK_N!AI26</f>
        <v>NK</v>
      </c>
    </row>
    <row r="48" spans="1:10" ht="12.75">
      <c r="A48" s="289">
        <f>NK_N!A27</f>
        <v>0</v>
      </c>
      <c r="B48" s="291">
        <f>NK_N!B27</f>
        <v>0</v>
      </c>
      <c r="C48" s="291">
        <f>NK_N!C27</f>
        <v>0</v>
      </c>
      <c r="D48" s="293">
        <f>NK_N!D27</f>
        <v>0</v>
      </c>
      <c r="E48" s="293">
        <f>NK_N!E27</f>
        <v>0</v>
      </c>
      <c r="F48" s="293">
        <f>NK_N!F27</f>
        <v>0</v>
      </c>
      <c r="G48" s="295">
        <f>NK_N!G27</f>
        <v>0</v>
      </c>
      <c r="H48" s="295">
        <f>NK_N!H27</f>
        <v>0</v>
      </c>
      <c r="I48" s="295">
        <f>NK_N!I27</f>
        <v>0</v>
      </c>
      <c r="J48" s="88" t="str">
        <f>NK_N!AI27</f>
        <v>NK</v>
      </c>
    </row>
    <row r="49" spans="1:10" ht="12.75">
      <c r="A49" s="289">
        <f>NK_N!A28</f>
        <v>0</v>
      </c>
      <c r="B49" s="291">
        <f>NK_N!B28</f>
        <v>0</v>
      </c>
      <c r="C49" s="291">
        <f>NK_N!C28</f>
        <v>0</v>
      </c>
      <c r="D49" s="293">
        <f>NK_N!D28</f>
        <v>0</v>
      </c>
      <c r="E49" s="293">
        <f>NK_N!E28</f>
        <v>0</v>
      </c>
      <c r="F49" s="293">
        <f>NK_N!F28</f>
        <v>0</v>
      </c>
      <c r="G49" s="295">
        <f>NK_N!G28</f>
        <v>0</v>
      </c>
      <c r="H49" s="295">
        <f>NK_N!H28</f>
        <v>0</v>
      </c>
      <c r="I49" s="295">
        <f>NK_N!I28</f>
        <v>0</v>
      </c>
      <c r="J49" s="88" t="str">
        <f>NK_N!AI28</f>
        <v>NK</v>
      </c>
    </row>
    <row r="50" spans="1:10" ht="12.75">
      <c r="A50" s="289">
        <f>NK_N!A29</f>
        <v>0</v>
      </c>
      <c r="B50" s="291">
        <f>NK_N!B29</f>
        <v>0</v>
      </c>
      <c r="C50" s="291">
        <f>NK_N!C29</f>
        <v>0</v>
      </c>
      <c r="D50" s="293">
        <f>NK_N!D29</f>
        <v>0</v>
      </c>
      <c r="E50" s="293">
        <f>NK_N!E29</f>
        <v>0</v>
      </c>
      <c r="F50" s="293">
        <f>NK_N!F29</f>
        <v>0</v>
      </c>
      <c r="G50" s="295">
        <f>NK_N!G29</f>
        <v>0</v>
      </c>
      <c r="H50" s="295">
        <f>NK_N!H29</f>
        <v>0</v>
      </c>
      <c r="I50" s="295">
        <f>NK_N!I29</f>
        <v>0</v>
      </c>
      <c r="J50" s="88" t="str">
        <f>NK_N!AI29</f>
        <v>NK</v>
      </c>
    </row>
    <row r="51" spans="1:10" ht="12.75">
      <c r="A51" s="289">
        <f>NK_N!A30</f>
        <v>0</v>
      </c>
      <c r="B51" s="291">
        <f>NK_N!B30</f>
        <v>0</v>
      </c>
      <c r="C51" s="291">
        <f>NK_N!C30</f>
        <v>0</v>
      </c>
      <c r="D51" s="293">
        <f>NK_N!D30</f>
        <v>0</v>
      </c>
      <c r="E51" s="293">
        <f>NK_N!E30</f>
        <v>0</v>
      </c>
      <c r="F51" s="293">
        <f>NK_N!F30</f>
        <v>0</v>
      </c>
      <c r="G51" s="295">
        <f>NK_N!G30</f>
        <v>0</v>
      </c>
      <c r="H51" s="295">
        <f>NK_N!H30</f>
        <v>0</v>
      </c>
      <c r="I51" s="295">
        <f>NK_N!I30</f>
        <v>0</v>
      </c>
      <c r="J51" s="88" t="str">
        <f>NK_N!AI30</f>
        <v>NK</v>
      </c>
    </row>
    <row r="52" spans="1:10" ht="12.75">
      <c r="A52" s="289">
        <f>NK_N!A31</f>
        <v>0</v>
      </c>
      <c r="B52" s="291">
        <f>NK_N!B31</f>
        <v>0</v>
      </c>
      <c r="C52" s="291">
        <f>NK_N!C31</f>
        <v>0</v>
      </c>
      <c r="D52" s="293">
        <f>NK_N!D31</f>
        <v>0</v>
      </c>
      <c r="E52" s="293">
        <f>NK_N!E31</f>
        <v>0</v>
      </c>
      <c r="F52" s="293">
        <f>NK_N!F31</f>
        <v>0</v>
      </c>
      <c r="G52" s="295">
        <f>NK_N!G31</f>
        <v>0</v>
      </c>
      <c r="H52" s="295">
        <f>NK_N!H31</f>
        <v>0</v>
      </c>
      <c r="I52" s="295">
        <f>NK_N!I31</f>
        <v>0</v>
      </c>
      <c r="J52" s="88" t="str">
        <f>NK_N!AI31</f>
        <v>NK</v>
      </c>
    </row>
    <row r="53" spans="1:10" ht="12.75">
      <c r="A53" s="289">
        <f>NK_N!A32</f>
        <v>0</v>
      </c>
      <c r="B53" s="291">
        <f>NK_N!B32</f>
        <v>0</v>
      </c>
      <c r="C53" s="291">
        <f>NK_N!C32</f>
        <v>0</v>
      </c>
      <c r="D53" s="293">
        <f>NK_N!D32</f>
        <v>0</v>
      </c>
      <c r="E53" s="293">
        <f>NK_N!E32</f>
        <v>0</v>
      </c>
      <c r="F53" s="293">
        <f>NK_N!F32</f>
        <v>0</v>
      </c>
      <c r="G53" s="295">
        <f>NK_N!G32</f>
        <v>0</v>
      </c>
      <c r="H53" s="295">
        <f>NK_N!H32</f>
        <v>0</v>
      </c>
      <c r="I53" s="295">
        <f>NK_N!I32</f>
        <v>0</v>
      </c>
      <c r="J53" s="88" t="str">
        <f>NK_N!AI32</f>
        <v>NK</v>
      </c>
    </row>
    <row r="54" spans="1:10" ht="12.75">
      <c r="A54" s="289">
        <f>NK_N!A33</f>
        <v>0</v>
      </c>
      <c r="B54" s="291">
        <f>NK_N!B33</f>
        <v>0</v>
      </c>
      <c r="C54" s="291">
        <f>NK_N!C33</f>
        <v>0</v>
      </c>
      <c r="D54" s="293">
        <f>NK_N!D33</f>
        <v>0</v>
      </c>
      <c r="E54" s="293">
        <f>NK_N!E33</f>
        <v>0</v>
      </c>
      <c r="F54" s="293">
        <f>NK_N!F33</f>
        <v>0</v>
      </c>
      <c r="G54" s="295">
        <f>NK_N!G33</f>
        <v>0</v>
      </c>
      <c r="H54" s="295">
        <f>NK_N!H33</f>
        <v>0</v>
      </c>
      <c r="I54" s="295">
        <f>NK_N!I33</f>
        <v>0</v>
      </c>
      <c r="J54" s="88" t="str">
        <f>NK_N!AI33</f>
        <v>NK</v>
      </c>
    </row>
    <row r="55" spans="1:10" ht="12.75">
      <c r="A55" s="289">
        <f>NK_N!A10</f>
        <v>8</v>
      </c>
      <c r="B55" s="291" t="str">
        <f>NK_N!B10</f>
        <v>FEHÉR FERENC</v>
      </c>
      <c r="C55" s="291" t="str">
        <f>NK_N!C10</f>
        <v>HORNYIK TAMÁS</v>
      </c>
      <c r="D55" s="293">
        <f>NK_N!D10</f>
        <v>0</v>
      </c>
      <c r="E55" s="293">
        <f>NK_N!E10</f>
        <v>0</v>
      </c>
      <c r="F55" s="293">
        <f>NK_N!F10</f>
        <v>0</v>
      </c>
      <c r="G55" s="295">
        <f>NK_N!G10</f>
        <v>0.002743055555555556</v>
      </c>
      <c r="H55" s="295">
        <f>NK_N!H10</f>
        <v>0.001898148148148148</v>
      </c>
      <c r="I55" s="295">
        <f>NK_N!I10</f>
        <v>0.004641203703703704</v>
      </c>
      <c r="J55" s="88" t="str">
        <f>NK_N!AI10</f>
        <v>NK</v>
      </c>
    </row>
    <row r="56" spans="1:10" ht="12.75">
      <c r="A56" s="289">
        <f>NK_N!A8</f>
        <v>43</v>
      </c>
      <c r="B56" s="291" t="str">
        <f>NK_N!B8</f>
        <v>LAJOS ZALÁN</v>
      </c>
      <c r="C56" s="291" t="str">
        <f>NK_N!C8</f>
        <v>FARKAS KATALIN SZÖSZI</v>
      </c>
      <c r="D56" s="293">
        <f>NK_N!D8</f>
        <v>0</v>
      </c>
      <c r="E56" s="293">
        <f>NK_N!E8</f>
        <v>0</v>
      </c>
      <c r="F56" s="293">
        <f>NK_N!F8</f>
        <v>0</v>
      </c>
      <c r="G56" s="295">
        <f>NK_N!G8</f>
        <v>0.0021643518518518518</v>
      </c>
      <c r="H56" s="295">
        <f>NK_N!H8</f>
        <v>0.001770833333333333</v>
      </c>
      <c r="I56" s="295">
        <f>NK_N!I8</f>
        <v>0.003935185185185185</v>
      </c>
      <c r="J56" s="88" t="str">
        <f>NK_N!AI8</f>
        <v>NK</v>
      </c>
    </row>
    <row r="57" spans="1:10" ht="12.75">
      <c r="A57" s="289">
        <f>NK_N!A9</f>
        <v>20</v>
      </c>
      <c r="B57" s="291" t="str">
        <f>NK_N!B9</f>
        <v>SZEGEDI PÁL</v>
      </c>
      <c r="C57" s="291" t="str">
        <f>NK_N!C9</f>
        <v>BODOR TÓTH ZOLTÁN</v>
      </c>
      <c r="D57" s="293">
        <f>NK_N!D9</f>
        <v>100</v>
      </c>
      <c r="E57" s="293">
        <f>NK_N!E9</f>
        <v>0</v>
      </c>
      <c r="F57" s="293">
        <f>NK_N!F9</f>
        <v>100</v>
      </c>
      <c r="G57" s="295">
        <f>NK_N!G9</f>
        <v>0.0021527777777777778</v>
      </c>
      <c r="H57" s="295">
        <f>NK_N!H9</f>
        <v>0.002002314814814815</v>
      </c>
      <c r="I57" s="295">
        <f>NK_N!I9</f>
        <v>0.004155092592592592</v>
      </c>
      <c r="J57" s="88" t="str">
        <f>NK_N!AI9</f>
        <v>NK</v>
      </c>
    </row>
    <row r="58" spans="1:10" ht="12.75">
      <c r="A58" s="289">
        <f>NK_N!A6</f>
        <v>48</v>
      </c>
      <c r="B58" s="291" t="str">
        <f>NK_N!B6</f>
        <v>SZABADI ANDRÁS</v>
      </c>
      <c r="C58" s="291" t="str">
        <f>NK_N!C6</f>
        <v>SZABADINÉ KRISZTINA</v>
      </c>
      <c r="D58" s="293">
        <f>NK_N!D6</f>
        <v>0</v>
      </c>
      <c r="E58" s="293">
        <f>NK_N!E6</f>
        <v>200</v>
      </c>
      <c r="F58" s="293">
        <f>NK_N!F6</f>
        <v>200</v>
      </c>
      <c r="G58" s="295">
        <f>NK_N!G6</f>
        <v>0.0022337962962962962</v>
      </c>
      <c r="H58" s="295">
        <f>NK_N!H6</f>
        <v>0.001898148148148148</v>
      </c>
      <c r="I58" s="295">
        <f>NK_N!I6</f>
        <v>0.004131944444444444</v>
      </c>
      <c r="J58" s="88" t="str">
        <f>NK_N!AI6</f>
        <v>NK</v>
      </c>
    </row>
    <row r="59" spans="1:10" ht="12.75">
      <c r="A59" s="289">
        <f>NK_N!A5</f>
        <v>44</v>
      </c>
      <c r="B59" s="291" t="str">
        <f>NK_N!B5</f>
        <v>MINTÁL RÓBERT</v>
      </c>
      <c r="C59" s="291" t="str">
        <f>NK_N!C5</f>
        <v>MINTÁLNÉ VÖRÖS MARIANN</v>
      </c>
      <c r="D59" s="293">
        <f>NK_N!D5</f>
        <v>400</v>
      </c>
      <c r="E59" s="293">
        <f>NK_N!E5</f>
        <v>0</v>
      </c>
      <c r="F59" s="293">
        <f>NK_N!F5</f>
        <v>400</v>
      </c>
      <c r="G59" s="295">
        <f>NK_N!G5</f>
        <v>0.0031365740740740746</v>
      </c>
      <c r="H59" s="295">
        <f>NK_N!H5</f>
        <v>0.0022337962962962962</v>
      </c>
      <c r="I59" s="295">
        <f>NK_N!I5</f>
        <v>0.005370370370370371</v>
      </c>
      <c r="J59" s="88" t="str">
        <f>NK_N!AI5</f>
        <v>NK</v>
      </c>
    </row>
    <row r="60" spans="1:10" ht="12.75">
      <c r="A60" s="289">
        <f>NK_N!A7</f>
        <v>18</v>
      </c>
      <c r="B60" s="291" t="str">
        <f>NK_N!B7</f>
        <v>GÖMÖRINÉ CSIBE</v>
      </c>
      <c r="C60" s="291" t="str">
        <f>NK_N!C7</f>
        <v>GÁSPÁRNÉ KRISZTI </v>
      </c>
      <c r="D60" s="293">
        <f>NK_N!D7</f>
        <v>0</v>
      </c>
      <c r="E60" s="293">
        <f>NK_N!E7</f>
        <v>400</v>
      </c>
      <c r="F60" s="293">
        <f>NK_N!F7</f>
        <v>400</v>
      </c>
      <c r="G60" s="295">
        <f>NK_N!G7</f>
        <v>0.0030902777777777777</v>
      </c>
      <c r="H60" s="295">
        <f>NK_N!H7</f>
        <v>0.0025</v>
      </c>
      <c r="I60" s="295">
        <f>NK_N!I7</f>
        <v>0.005590277777777777</v>
      </c>
      <c r="J60" s="88" t="str">
        <f>NK_N!AI7</f>
        <v>NK</v>
      </c>
    </row>
    <row r="61" spans="1:10" ht="12.75">
      <c r="A61" s="289">
        <f>NK_N!A4</f>
        <v>42</v>
      </c>
      <c r="B61" s="291" t="str">
        <f>NK_N!B4</f>
        <v>VIRÁG MIKLÓS</v>
      </c>
      <c r="C61" s="291" t="str">
        <f>NK_N!C4</f>
        <v>SZEPESI ANTAL</v>
      </c>
      <c r="D61" s="293">
        <f>NK_N!D4</f>
        <v>400</v>
      </c>
      <c r="E61" s="293">
        <f>NK_N!E4</f>
        <v>0</v>
      </c>
      <c r="F61" s="293">
        <f>NK_N!F4</f>
        <v>400</v>
      </c>
      <c r="G61" s="295">
        <f>NK_N!G4</f>
        <v>0.005023148148148148</v>
      </c>
      <c r="H61" s="295">
        <f>NK_N!H4</f>
        <v>0.0036342592592592594</v>
      </c>
      <c r="I61" s="295">
        <f>NK_N!I4</f>
        <v>0.008657407407407407</v>
      </c>
      <c r="J61" s="88" t="str">
        <f>NK_N!AI4</f>
        <v>NK</v>
      </c>
    </row>
    <row r="62" spans="1:10" ht="12.75">
      <c r="A62" s="290">
        <f>NN_N!A12</f>
        <v>0</v>
      </c>
      <c r="B62" s="292">
        <f>NN_N!B12</f>
        <v>0</v>
      </c>
      <c r="C62" s="292">
        <f>NN_N!C12</f>
        <v>0</v>
      </c>
      <c r="D62" s="293">
        <f>NN_N!D12</f>
        <v>0</v>
      </c>
      <c r="E62" s="293">
        <f>NN_N!E12</f>
        <v>0</v>
      </c>
      <c r="F62" s="293">
        <f>NN_N!F12</f>
        <v>0</v>
      </c>
      <c r="G62" s="295">
        <f>NN_N!G12</f>
        <v>0</v>
      </c>
      <c r="H62" s="295">
        <f>NN_N!H12</f>
        <v>0</v>
      </c>
      <c r="I62" s="295">
        <f>NN_N!I12</f>
        <v>0</v>
      </c>
      <c r="J62" s="88" t="str">
        <f>NN_N!AI12</f>
        <v>NN</v>
      </c>
    </row>
    <row r="63" spans="1:10" ht="12.75">
      <c r="A63" s="290">
        <f>NN_N!A13</f>
        <v>0</v>
      </c>
      <c r="B63" s="292">
        <f>NN_N!B13</f>
        <v>0</v>
      </c>
      <c r="C63" s="292">
        <f>NN_N!C13</f>
        <v>0</v>
      </c>
      <c r="D63" s="293">
        <f>NN_N!D13</f>
        <v>0</v>
      </c>
      <c r="E63" s="293">
        <f>NN_N!E13</f>
        <v>0</v>
      </c>
      <c r="F63" s="293">
        <f>NN_N!F13</f>
        <v>0</v>
      </c>
      <c r="G63" s="295">
        <f>NN_N!G13</f>
        <v>0</v>
      </c>
      <c r="H63" s="295">
        <f>NN_N!H13</f>
        <v>0</v>
      </c>
      <c r="I63" s="295">
        <f>NN_N!I13</f>
        <v>0</v>
      </c>
      <c r="J63" s="88" t="str">
        <f>NN_N!AI13</f>
        <v>NN</v>
      </c>
    </row>
    <row r="64" spans="1:10" ht="12.75">
      <c r="A64" s="290">
        <f>NN_N!A14</f>
        <v>0</v>
      </c>
      <c r="B64" s="292">
        <f>NN_N!B14</f>
        <v>0</v>
      </c>
      <c r="C64" s="292">
        <f>NN_N!C14</f>
        <v>0</v>
      </c>
      <c r="D64" s="293">
        <f>NN_N!D14</f>
        <v>0</v>
      </c>
      <c r="E64" s="293">
        <f>NN_N!E14</f>
        <v>0</v>
      </c>
      <c r="F64" s="293">
        <f>NN_N!F14</f>
        <v>0</v>
      </c>
      <c r="G64" s="295">
        <f>NN_N!G14</f>
        <v>0</v>
      </c>
      <c r="H64" s="295">
        <f>NN_N!H14</f>
        <v>0</v>
      </c>
      <c r="I64" s="295">
        <f>NN_N!I14</f>
        <v>0</v>
      </c>
      <c r="J64" s="88" t="str">
        <f>NN_N!AI14</f>
        <v>NN</v>
      </c>
    </row>
    <row r="65" spans="1:10" ht="12.75">
      <c r="A65" s="290">
        <f>NN_N!A15</f>
        <v>0</v>
      </c>
      <c r="B65" s="292">
        <f>NN_N!B15</f>
        <v>0</v>
      </c>
      <c r="C65" s="292">
        <f>NN_N!C15</f>
        <v>0</v>
      </c>
      <c r="D65" s="293">
        <f>NN_N!D15</f>
        <v>0</v>
      </c>
      <c r="E65" s="293">
        <f>NN_N!E15</f>
        <v>0</v>
      </c>
      <c r="F65" s="293">
        <f>NN_N!F15</f>
        <v>0</v>
      </c>
      <c r="G65" s="295">
        <f>NN_N!G15</f>
        <v>0</v>
      </c>
      <c r="H65" s="295">
        <f>NN_N!H15</f>
        <v>0</v>
      </c>
      <c r="I65" s="295">
        <f>NN_N!I15</f>
        <v>0</v>
      </c>
      <c r="J65" s="88" t="str">
        <f>NN_N!AI15</f>
        <v>NN</v>
      </c>
    </row>
    <row r="66" spans="1:10" ht="12.75">
      <c r="A66" s="290">
        <f>NN_N!A16</f>
        <v>0</v>
      </c>
      <c r="B66" s="292">
        <f>NN_N!B16</f>
        <v>0</v>
      </c>
      <c r="C66" s="292">
        <f>NN_N!C16</f>
        <v>0</v>
      </c>
      <c r="D66" s="293">
        <f>NN_N!D16</f>
        <v>0</v>
      </c>
      <c r="E66" s="293">
        <f>NN_N!E16</f>
        <v>0</v>
      </c>
      <c r="F66" s="293">
        <f>NN_N!F16</f>
        <v>0</v>
      </c>
      <c r="G66" s="295">
        <f>NN_N!G16</f>
        <v>0</v>
      </c>
      <c r="H66" s="295">
        <f>NN_N!H16</f>
        <v>0</v>
      </c>
      <c r="I66" s="295">
        <f>NN_N!I16</f>
        <v>0</v>
      </c>
      <c r="J66" s="88" t="str">
        <f>NN_N!AI16</f>
        <v>NN</v>
      </c>
    </row>
    <row r="67" spans="1:10" ht="12.75">
      <c r="A67" s="290">
        <f>NN_N!A17</f>
        <v>0</v>
      </c>
      <c r="B67" s="292">
        <f>NN_N!B17</f>
        <v>0</v>
      </c>
      <c r="C67" s="292">
        <f>NN_N!C17</f>
        <v>0</v>
      </c>
      <c r="D67" s="293">
        <f>NN_N!D17</f>
        <v>0</v>
      </c>
      <c r="E67" s="293">
        <f>NN_N!E17</f>
        <v>0</v>
      </c>
      <c r="F67" s="293">
        <f>NN_N!F17</f>
        <v>0</v>
      </c>
      <c r="G67" s="295">
        <f>NN_N!G17</f>
        <v>0</v>
      </c>
      <c r="H67" s="295">
        <f>NN_N!H17</f>
        <v>0</v>
      </c>
      <c r="I67" s="295">
        <f>NN_N!I17</f>
        <v>0</v>
      </c>
      <c r="J67" s="88" t="str">
        <f>NN_N!AI17</f>
        <v>NN</v>
      </c>
    </row>
    <row r="68" spans="1:10" ht="12.75">
      <c r="A68" s="290">
        <f>NN_N!A18</f>
        <v>0</v>
      </c>
      <c r="B68" s="292">
        <f>NN_N!B18</f>
        <v>0</v>
      </c>
      <c r="C68" s="292">
        <f>NN_N!C18</f>
        <v>0</v>
      </c>
      <c r="D68" s="293">
        <f>NN_N!D18</f>
        <v>0</v>
      </c>
      <c r="E68" s="293">
        <f>NN_N!E18</f>
        <v>0</v>
      </c>
      <c r="F68" s="293">
        <f>NN_N!F18</f>
        <v>0</v>
      </c>
      <c r="G68" s="295">
        <f>NN_N!G18</f>
        <v>0</v>
      </c>
      <c r="H68" s="295">
        <f>NN_N!H18</f>
        <v>0</v>
      </c>
      <c r="I68" s="295">
        <f>NN_N!I18</f>
        <v>0</v>
      </c>
      <c r="J68" s="88" t="str">
        <f>NN_N!AI18</f>
        <v>NN</v>
      </c>
    </row>
    <row r="69" spans="1:10" ht="12.75">
      <c r="A69" s="290">
        <f>NN_N!A19</f>
        <v>0</v>
      </c>
      <c r="B69" s="292">
        <f>NN_N!B19</f>
        <v>0</v>
      </c>
      <c r="C69" s="292">
        <f>NN_N!C19</f>
        <v>0</v>
      </c>
      <c r="D69" s="293">
        <f>NN_N!D19</f>
        <v>0</v>
      </c>
      <c r="E69" s="293">
        <f>NN_N!E19</f>
        <v>0</v>
      </c>
      <c r="F69" s="293">
        <f>NN_N!F19</f>
        <v>0</v>
      </c>
      <c r="G69" s="295">
        <f>NN_N!G19</f>
        <v>0</v>
      </c>
      <c r="H69" s="295">
        <f>NN_N!H19</f>
        <v>0</v>
      </c>
      <c r="I69" s="295">
        <f>NN_N!I19</f>
        <v>0</v>
      </c>
      <c r="J69" s="88" t="str">
        <f>NN_N!AI19</f>
        <v>NN</v>
      </c>
    </row>
    <row r="70" spans="1:10" ht="12.75">
      <c r="A70" s="290">
        <f>NN_N!A20</f>
        <v>0</v>
      </c>
      <c r="B70" s="292">
        <f>NN_N!B20</f>
        <v>0</v>
      </c>
      <c r="C70" s="292">
        <f>NN_N!C20</f>
        <v>0</v>
      </c>
      <c r="D70" s="293">
        <f>NN_N!D20</f>
        <v>0</v>
      </c>
      <c r="E70" s="293">
        <f>NN_N!E20</f>
        <v>0</v>
      </c>
      <c r="F70" s="293">
        <f>NN_N!F20</f>
        <v>0</v>
      </c>
      <c r="G70" s="295">
        <f>NN_N!G20</f>
        <v>0</v>
      </c>
      <c r="H70" s="295">
        <f>NN_N!H20</f>
        <v>0</v>
      </c>
      <c r="I70" s="295">
        <f>NN_N!I20</f>
        <v>0</v>
      </c>
      <c r="J70" s="88" t="str">
        <f>NN_N!AI20</f>
        <v>NN</v>
      </c>
    </row>
    <row r="71" spans="1:10" ht="12.75">
      <c r="A71" s="290">
        <f>NN_N!A21</f>
        <v>0</v>
      </c>
      <c r="B71" s="292">
        <f>NN_N!B21</f>
        <v>0</v>
      </c>
      <c r="C71" s="292">
        <f>NN_N!C21</f>
        <v>0</v>
      </c>
      <c r="D71" s="293">
        <f>NN_N!D21</f>
        <v>0</v>
      </c>
      <c r="E71" s="293">
        <f>NN_N!E21</f>
        <v>0</v>
      </c>
      <c r="F71" s="293">
        <f>NN_N!F21</f>
        <v>0</v>
      </c>
      <c r="G71" s="295">
        <f>NN_N!G21</f>
        <v>0</v>
      </c>
      <c r="H71" s="295">
        <f>NN_N!H21</f>
        <v>0</v>
      </c>
      <c r="I71" s="295">
        <f>NN_N!I21</f>
        <v>0</v>
      </c>
      <c r="J71" s="88" t="str">
        <f>NN_N!AI21</f>
        <v>NN</v>
      </c>
    </row>
    <row r="72" spans="1:10" ht="12.75">
      <c r="A72" s="290">
        <f>NN_N!A22</f>
        <v>0</v>
      </c>
      <c r="B72" s="292">
        <f>NN_N!B22</f>
        <v>0</v>
      </c>
      <c r="C72" s="292">
        <f>NN_N!C22</f>
        <v>0</v>
      </c>
      <c r="D72" s="293">
        <f>NN_N!D22</f>
        <v>0</v>
      </c>
      <c r="E72" s="293">
        <f>NN_N!E22</f>
        <v>0</v>
      </c>
      <c r="F72" s="293">
        <f>NN_N!F22</f>
        <v>0</v>
      </c>
      <c r="G72" s="295">
        <f>NN_N!G22</f>
        <v>0</v>
      </c>
      <c r="H72" s="295">
        <f>NN_N!H22</f>
        <v>0</v>
      </c>
      <c r="I72" s="295">
        <f>NN_N!I22</f>
        <v>0</v>
      </c>
      <c r="J72" s="88" t="str">
        <f>NN_N!AI22</f>
        <v>NN</v>
      </c>
    </row>
    <row r="73" spans="1:10" ht="12.75">
      <c r="A73" s="290">
        <f>NN_N!A23</f>
        <v>0</v>
      </c>
      <c r="B73" s="292">
        <f>NN_N!B23</f>
        <v>0</v>
      </c>
      <c r="C73" s="292">
        <f>NN_N!C23</f>
        <v>0</v>
      </c>
      <c r="D73" s="293">
        <f>NN_N!D23</f>
        <v>0</v>
      </c>
      <c r="E73" s="293">
        <f>NN_N!E23</f>
        <v>0</v>
      </c>
      <c r="F73" s="293">
        <f>NN_N!F23</f>
        <v>0</v>
      </c>
      <c r="G73" s="295">
        <f>NN_N!G23</f>
        <v>0</v>
      </c>
      <c r="H73" s="295">
        <f>NN_N!H23</f>
        <v>0</v>
      </c>
      <c r="I73" s="295">
        <f>NN_N!I23</f>
        <v>0</v>
      </c>
      <c r="J73" s="88" t="str">
        <f>NN_N!AI23</f>
        <v>NN</v>
      </c>
    </row>
    <row r="74" spans="1:10" ht="12.75">
      <c r="A74" s="290">
        <f>NN_N!A24</f>
        <v>0</v>
      </c>
      <c r="B74" s="292">
        <f>NN_N!B24</f>
        <v>0</v>
      </c>
      <c r="C74" s="292">
        <f>NN_N!C24</f>
        <v>0</v>
      </c>
      <c r="D74" s="293">
        <f>NN_N!D24</f>
        <v>0</v>
      </c>
      <c r="E74" s="293">
        <f>NN_N!E24</f>
        <v>0</v>
      </c>
      <c r="F74" s="293">
        <f>NN_N!F24</f>
        <v>0</v>
      </c>
      <c r="G74" s="295">
        <f>NN_N!G24</f>
        <v>0</v>
      </c>
      <c r="H74" s="295">
        <f>NN_N!H24</f>
        <v>0</v>
      </c>
      <c r="I74" s="295">
        <f>NN_N!I24</f>
        <v>0</v>
      </c>
      <c r="J74" s="88" t="str">
        <f>NN_N!AI24</f>
        <v>NN</v>
      </c>
    </row>
    <row r="75" spans="1:10" ht="12.75">
      <c r="A75" s="290">
        <f>NN_N!A25</f>
        <v>0</v>
      </c>
      <c r="B75" s="292">
        <f>NN_N!B25</f>
        <v>0</v>
      </c>
      <c r="C75" s="292">
        <f>NN_N!C25</f>
        <v>0</v>
      </c>
      <c r="D75" s="293">
        <f>NN_N!D25</f>
        <v>0</v>
      </c>
      <c r="E75" s="293">
        <f>NN_N!E25</f>
        <v>0</v>
      </c>
      <c r="F75" s="293">
        <f>NN_N!F25</f>
        <v>0</v>
      </c>
      <c r="G75" s="295">
        <f>NN_N!G25</f>
        <v>0</v>
      </c>
      <c r="H75" s="295">
        <f>NN_N!H25</f>
        <v>0</v>
      </c>
      <c r="I75" s="295">
        <f>NN_N!I25</f>
        <v>0</v>
      </c>
      <c r="J75" s="88" t="str">
        <f>NN_N!AI25</f>
        <v>NN</v>
      </c>
    </row>
    <row r="76" spans="1:10" ht="12.75">
      <c r="A76" s="290">
        <f>NN_N!A26</f>
        <v>0</v>
      </c>
      <c r="B76" s="292">
        <f>NN_N!B26</f>
        <v>0</v>
      </c>
      <c r="C76" s="292">
        <f>NN_N!C26</f>
        <v>0</v>
      </c>
      <c r="D76" s="293">
        <f>NN_N!D26</f>
        <v>0</v>
      </c>
      <c r="E76" s="293">
        <f>NN_N!E26</f>
        <v>0</v>
      </c>
      <c r="F76" s="293">
        <f>NN_N!F26</f>
        <v>0</v>
      </c>
      <c r="G76" s="295">
        <f>NN_N!G26</f>
        <v>0</v>
      </c>
      <c r="H76" s="295">
        <f>NN_N!H26</f>
        <v>0</v>
      </c>
      <c r="I76" s="295">
        <f>NN_N!I26</f>
        <v>0</v>
      </c>
      <c r="J76" s="88" t="str">
        <f>NN_N!AI26</f>
        <v>NN</v>
      </c>
    </row>
    <row r="77" spans="1:10" ht="12.75">
      <c r="A77" s="290">
        <f>NN_N!A27</f>
        <v>0</v>
      </c>
      <c r="B77" s="292">
        <f>NN_N!B27</f>
        <v>0</v>
      </c>
      <c r="C77" s="292">
        <f>NN_N!C27</f>
        <v>0</v>
      </c>
      <c r="D77" s="293">
        <f>NN_N!D27</f>
        <v>0</v>
      </c>
      <c r="E77" s="293">
        <f>NN_N!E27</f>
        <v>0</v>
      </c>
      <c r="F77" s="293">
        <f>NN_N!F27</f>
        <v>0</v>
      </c>
      <c r="G77" s="295">
        <f>NN_N!G27</f>
        <v>0</v>
      </c>
      <c r="H77" s="295">
        <f>NN_N!H27</f>
        <v>0</v>
      </c>
      <c r="I77" s="295">
        <f>NN_N!I27</f>
        <v>0</v>
      </c>
      <c r="J77" s="88" t="str">
        <f>NN_N!AI27</f>
        <v>NN</v>
      </c>
    </row>
    <row r="78" spans="1:10" ht="12.75">
      <c r="A78" s="290">
        <f>NN_N!A28</f>
        <v>0</v>
      </c>
      <c r="B78" s="292">
        <f>NN_N!B28</f>
        <v>0</v>
      </c>
      <c r="C78" s="292">
        <f>NN_N!C28</f>
        <v>0</v>
      </c>
      <c r="D78" s="293">
        <f>NN_N!D28</f>
        <v>0</v>
      </c>
      <c r="E78" s="293">
        <f>NN_N!E28</f>
        <v>0</v>
      </c>
      <c r="F78" s="293">
        <f>NN_N!F28</f>
        <v>0</v>
      </c>
      <c r="G78" s="295">
        <f>NN_N!G28</f>
        <v>0</v>
      </c>
      <c r="H78" s="295">
        <f>NN_N!H28</f>
        <v>0</v>
      </c>
      <c r="I78" s="295">
        <f>NN_N!I28</f>
        <v>0</v>
      </c>
      <c r="J78" s="88" t="str">
        <f>NN_N!AI28</f>
        <v>NN</v>
      </c>
    </row>
    <row r="79" spans="1:10" ht="12.75">
      <c r="A79" s="290">
        <f>NN_N!A29</f>
        <v>0</v>
      </c>
      <c r="B79" s="292">
        <f>NN_N!B29</f>
        <v>0</v>
      </c>
      <c r="C79" s="292">
        <f>NN_N!C29</f>
        <v>0</v>
      </c>
      <c r="D79" s="293">
        <f>NN_N!D29</f>
        <v>0</v>
      </c>
      <c r="E79" s="293">
        <f>NN_N!E29</f>
        <v>0</v>
      </c>
      <c r="F79" s="293">
        <f>NN_N!F29</f>
        <v>0</v>
      </c>
      <c r="G79" s="295">
        <f>NN_N!G29</f>
        <v>0</v>
      </c>
      <c r="H79" s="295">
        <f>NN_N!H29</f>
        <v>0</v>
      </c>
      <c r="I79" s="295">
        <f>NN_N!I29</f>
        <v>0</v>
      </c>
      <c r="J79" s="88" t="str">
        <f>NN_N!AI29</f>
        <v>NN</v>
      </c>
    </row>
    <row r="80" spans="1:10" ht="12.75">
      <c r="A80" s="290">
        <f>NN_N!A30</f>
        <v>0</v>
      </c>
      <c r="B80" s="292">
        <f>NN_N!B30</f>
        <v>0</v>
      </c>
      <c r="C80" s="292">
        <f>NN_N!C30</f>
        <v>0</v>
      </c>
      <c r="D80" s="293">
        <f>NN_N!D30</f>
        <v>0</v>
      </c>
      <c r="E80" s="293">
        <f>NN_N!E30</f>
        <v>0</v>
      </c>
      <c r="F80" s="293">
        <f>NN_N!F30</f>
        <v>0</v>
      </c>
      <c r="G80" s="295">
        <f>NN_N!G30</f>
        <v>0</v>
      </c>
      <c r="H80" s="295">
        <f>NN_N!H30</f>
        <v>0</v>
      </c>
      <c r="I80" s="295">
        <f>NN_N!I30</f>
        <v>0</v>
      </c>
      <c r="J80" s="88" t="str">
        <f>NN_N!AI30</f>
        <v>NN</v>
      </c>
    </row>
    <row r="81" spans="1:10" ht="12.75">
      <c r="A81" s="290">
        <f>NN_N!A31</f>
        <v>0</v>
      </c>
      <c r="B81" s="292">
        <f>NN_N!B31</f>
        <v>0</v>
      </c>
      <c r="C81" s="292">
        <f>NN_N!C31</f>
        <v>0</v>
      </c>
      <c r="D81" s="293">
        <f>NN_N!D31</f>
        <v>0</v>
      </c>
      <c r="E81" s="293">
        <f>NN_N!E31</f>
        <v>0</v>
      </c>
      <c r="F81" s="293">
        <f>NN_N!F31</f>
        <v>0</v>
      </c>
      <c r="G81" s="295">
        <f>NN_N!G31</f>
        <v>0</v>
      </c>
      <c r="H81" s="295">
        <f>NN_N!H31</f>
        <v>0</v>
      </c>
      <c r="I81" s="295">
        <f>NN_N!I31</f>
        <v>0</v>
      </c>
      <c r="J81" s="88" t="str">
        <f>NN_N!AI31</f>
        <v>NN</v>
      </c>
    </row>
    <row r="82" spans="1:10" ht="12.75">
      <c r="A82" s="290">
        <f>NN_N!A32</f>
        <v>0</v>
      </c>
      <c r="B82" s="292">
        <f>NN_N!B32</f>
        <v>0</v>
      </c>
      <c r="C82" s="292">
        <f>NN_N!C32</f>
        <v>0</v>
      </c>
      <c r="D82" s="293">
        <f>NN_N!D32</f>
        <v>0</v>
      </c>
      <c r="E82" s="293">
        <f>NN_N!E32</f>
        <v>0</v>
      </c>
      <c r="F82" s="293">
        <f>NN_N!F32</f>
        <v>0</v>
      </c>
      <c r="G82" s="295">
        <f>NN_N!G32</f>
        <v>0</v>
      </c>
      <c r="H82" s="295">
        <f>NN_N!H32</f>
        <v>0</v>
      </c>
      <c r="I82" s="295">
        <f>NN_N!I32</f>
        <v>0</v>
      </c>
      <c r="J82" s="88" t="str">
        <f>NN_N!AI32</f>
        <v>NN</v>
      </c>
    </row>
    <row r="83" spans="1:10" ht="12.75">
      <c r="A83" s="290">
        <f>NN_N!A33</f>
        <v>0</v>
      </c>
      <c r="B83" s="292">
        <f>NN_N!B33</f>
        <v>0</v>
      </c>
      <c r="C83" s="292">
        <f>NN_N!C33</f>
        <v>0</v>
      </c>
      <c r="D83" s="293">
        <f>NN_N!D33</f>
        <v>0</v>
      </c>
      <c r="E83" s="293">
        <f>NN_N!E33</f>
        <v>0</v>
      </c>
      <c r="F83" s="293">
        <f>NN_N!F33</f>
        <v>0</v>
      </c>
      <c r="G83" s="295">
        <f>NN_N!G33</f>
        <v>0</v>
      </c>
      <c r="H83" s="295">
        <f>NN_N!H33</f>
        <v>0</v>
      </c>
      <c r="I83" s="295">
        <f>NN_N!I33</f>
        <v>0</v>
      </c>
      <c r="J83" s="88" t="str">
        <f>NN_N!AI33</f>
        <v>NN</v>
      </c>
    </row>
    <row r="84" spans="1:10" ht="12.75">
      <c r="A84" s="290">
        <f>NN_N!A6</f>
        <v>27</v>
      </c>
      <c r="B84" s="292" t="str">
        <f>NN_N!B6</f>
        <v>LEHOCZKI ZSOLT</v>
      </c>
      <c r="C84" s="292" t="str">
        <f>NN_N!C6</f>
        <v>VARGA ZSOLT</v>
      </c>
      <c r="D84" s="293">
        <f>NN_N!D6</f>
        <v>0</v>
      </c>
      <c r="E84" s="293">
        <f>NN_N!E6</f>
        <v>0</v>
      </c>
      <c r="F84" s="293">
        <f>NN_N!F6</f>
        <v>0</v>
      </c>
      <c r="G84" s="295">
        <f>NN_N!G6</f>
        <v>0.002395833333333333</v>
      </c>
      <c r="H84" s="295">
        <f>NN_N!H6</f>
        <v>0.0019444444444444444</v>
      </c>
      <c r="I84" s="295">
        <f>NN_N!I6</f>
        <v>0.004340277777777778</v>
      </c>
      <c r="J84" s="88" t="str">
        <f>NN_N!AI6</f>
        <v>NN</v>
      </c>
    </row>
    <row r="85" spans="1:10" ht="12.75">
      <c r="A85" s="290">
        <f>NN_N!A8</f>
        <v>2</v>
      </c>
      <c r="B85" s="292" t="str">
        <f>NN_N!B8</f>
        <v>GÖMÖRI ISTVÁN</v>
      </c>
      <c r="C85" s="292" t="str">
        <f>NN_N!C8</f>
        <v>SZEMLICS LÁSZLÓ</v>
      </c>
      <c r="D85" s="293">
        <f>NN_N!D8</f>
        <v>0</v>
      </c>
      <c r="E85" s="293">
        <f>NN_N!E8</f>
        <v>0</v>
      </c>
      <c r="F85" s="293">
        <f>NN_N!F8</f>
        <v>0</v>
      </c>
      <c r="G85" s="295">
        <f>NN_N!G8</f>
        <v>0.002534722222222222</v>
      </c>
      <c r="H85" s="295">
        <f>NN_N!H8</f>
        <v>0.0019675925925925924</v>
      </c>
      <c r="I85" s="295">
        <f>NN_N!I8</f>
        <v>0.004502314814814815</v>
      </c>
      <c r="J85" s="88" t="str">
        <f>NN_N!AI8</f>
        <v>NN</v>
      </c>
    </row>
    <row r="86" spans="1:10" ht="12.75">
      <c r="A86" s="290">
        <f>NN_N!A4</f>
        <v>5</v>
      </c>
      <c r="B86" s="292" t="str">
        <f>NN_N!B4</f>
        <v>NAGY ZOLTÁN </v>
      </c>
      <c r="C86" s="292" t="str">
        <f>NN_N!C4</f>
        <v>NAGY AMBRUS</v>
      </c>
      <c r="D86" s="293">
        <f>NN_N!D4</f>
        <v>0</v>
      </c>
      <c r="E86" s="293">
        <f>NN_N!E4</f>
        <v>0</v>
      </c>
      <c r="F86" s="293">
        <f>NN_N!F4</f>
        <v>0</v>
      </c>
      <c r="G86" s="295">
        <f>NN_N!G4</f>
        <v>0.003414351851851852</v>
      </c>
      <c r="H86" s="295">
        <f>NN_N!H4</f>
        <v>0.0026273148148148145</v>
      </c>
      <c r="I86" s="295">
        <f>NN_N!I4</f>
        <v>0.0060416666666666665</v>
      </c>
      <c r="J86" s="88" t="str">
        <f>NN_N!AI4</f>
        <v>NN</v>
      </c>
    </row>
    <row r="87" spans="1:10" ht="12.75">
      <c r="A87" s="290">
        <f>NN_N!A11</f>
        <v>10</v>
      </c>
      <c r="B87" s="292" t="str">
        <f>NN_N!B11</f>
        <v>OLÉ ISTVÁN</v>
      </c>
      <c r="C87" s="292" t="str">
        <f>NN_N!C11</f>
        <v>MAJOR BÉLA </v>
      </c>
      <c r="D87" s="293">
        <f>NN_N!D11</f>
        <v>200</v>
      </c>
      <c r="E87" s="293">
        <f>NN_N!E11</f>
        <v>0</v>
      </c>
      <c r="F87" s="293">
        <f>NN_N!F11</f>
        <v>200</v>
      </c>
      <c r="G87" s="295">
        <f>NN_N!G11</f>
        <v>0.0027546296296296294</v>
      </c>
      <c r="H87" s="295">
        <f>NN_N!H11</f>
        <v>0.0020254629629629633</v>
      </c>
      <c r="I87" s="295">
        <f>NN_N!I11</f>
        <v>0.004780092592592593</v>
      </c>
      <c r="J87" s="88" t="str">
        <f>NN_N!AI11</f>
        <v>NN</v>
      </c>
    </row>
    <row r="88" spans="1:10" ht="12.75">
      <c r="A88" s="290">
        <f>NN_N!A5</f>
        <v>30</v>
      </c>
      <c r="B88" s="292" t="str">
        <f>NN_N!B5</f>
        <v>WIDNER ATTILA</v>
      </c>
      <c r="C88" s="292" t="str">
        <f>NN_N!C5</f>
        <v>FERRÓ RÓBERT</v>
      </c>
      <c r="D88" s="293">
        <f>NN_N!D5</f>
        <v>200</v>
      </c>
      <c r="E88" s="293">
        <f>NN_N!E5</f>
        <v>200</v>
      </c>
      <c r="F88" s="293">
        <f>NN_N!F5</f>
        <v>400</v>
      </c>
      <c r="G88" s="295">
        <f>NN_N!G5</f>
        <v>0.0028703703703703703</v>
      </c>
      <c r="H88" s="295">
        <f>NN_N!H5</f>
        <v>0.0024537037037037036</v>
      </c>
      <c r="I88" s="295">
        <f>NN_N!I5</f>
        <v>0.005324074074074074</v>
      </c>
      <c r="J88" s="88" t="str">
        <f>NN_N!AI5</f>
        <v>NN</v>
      </c>
    </row>
    <row r="89" spans="1:10" ht="12.75">
      <c r="A89" s="290">
        <f>NN_N!A9</f>
        <v>19</v>
      </c>
      <c r="B89" s="292" t="str">
        <f>NN_N!B9</f>
        <v>KAJDOCSI ADRIÁN</v>
      </c>
      <c r="C89" s="292" t="str">
        <f>NN_N!C9</f>
        <v>FARKAS ANDREA</v>
      </c>
      <c r="D89" s="293">
        <f>NN_N!D9</f>
        <v>0</v>
      </c>
      <c r="E89" s="293">
        <f>NN_N!E9</f>
        <v>400</v>
      </c>
      <c r="F89" s="293">
        <f>NN_N!F9</f>
        <v>400</v>
      </c>
      <c r="G89" s="295">
        <f>NN_N!G9</f>
        <v>0.003287037037037037</v>
      </c>
      <c r="H89" s="295">
        <f>NN_N!H9</f>
        <v>0.002673611111111111</v>
      </c>
      <c r="I89" s="295">
        <f>NN_N!I9</f>
        <v>0.005960648148148148</v>
      </c>
      <c r="J89" s="88" t="str">
        <f>NN_N!AI9</f>
        <v>NN</v>
      </c>
    </row>
    <row r="90" spans="1:10" ht="12.75">
      <c r="A90" s="290">
        <f>NN_N!A7</f>
        <v>12</v>
      </c>
      <c r="B90" s="292" t="str">
        <f>NN_N!B7</f>
        <v>FUDELA LÁSZLÓ</v>
      </c>
      <c r="C90" s="292" t="str">
        <f>NN_N!C7</f>
        <v>SZABÓ PÉTER</v>
      </c>
      <c r="D90" s="293">
        <f>NN_N!D7</f>
        <v>900</v>
      </c>
      <c r="E90" s="293">
        <f>NN_N!E7</f>
        <v>200</v>
      </c>
      <c r="F90" s="293">
        <f>NN_N!F7</f>
        <v>1100</v>
      </c>
      <c r="G90" s="295">
        <f>NN_N!G7</f>
        <v>0.0038888888888888888</v>
      </c>
      <c r="H90" s="295">
        <f>NN_N!H7</f>
        <v>0.003009259259259259</v>
      </c>
      <c r="I90" s="295">
        <f>NN_N!I7</f>
        <v>0.006898148148148148</v>
      </c>
      <c r="J90" s="88" t="str">
        <f>NN_N!AI7</f>
        <v>NN</v>
      </c>
    </row>
    <row r="91" spans="1:10" ht="12.75">
      <c r="A91" s="290">
        <f>NN_N!A10</f>
        <v>23</v>
      </c>
      <c r="B91" s="292" t="str">
        <f>NN_N!B10</f>
        <v>BARTOS PÁL</v>
      </c>
      <c r="C91" s="292" t="str">
        <f>NN_N!C10</f>
        <v>BARTOS ERNŐ</v>
      </c>
      <c r="D91" s="293">
        <f>NN_N!D10</f>
        <v>1200</v>
      </c>
      <c r="E91" s="293">
        <f>NN_N!E10</f>
        <v>100</v>
      </c>
      <c r="F91" s="293">
        <f>NN_N!F10</f>
        <v>1300</v>
      </c>
      <c r="G91" s="295">
        <f>NN_N!G10</f>
        <v>0.0020833333333333333</v>
      </c>
      <c r="H91" s="295">
        <f>NN_N!H10</f>
        <v>0.0020370370370370373</v>
      </c>
      <c r="I91" s="295">
        <f>NN_N!I10</f>
        <v>0.004120370370370371</v>
      </c>
      <c r="J91" s="88" t="str">
        <f>NN_N!AI10</f>
        <v>NN</v>
      </c>
    </row>
    <row r="92" spans="1:10" ht="12.75">
      <c r="A92" s="290">
        <f>O_N!A13</f>
        <v>0</v>
      </c>
      <c r="B92" s="292">
        <f>O_N!B13</f>
        <v>0</v>
      </c>
      <c r="C92" s="292">
        <f>O_N!C13</f>
        <v>0</v>
      </c>
      <c r="D92" s="293">
        <f>O_N!D13</f>
        <v>0</v>
      </c>
      <c r="E92" s="293">
        <f>O_N!E13</f>
        <v>0</v>
      </c>
      <c r="F92" s="293">
        <f>O_N!F13</f>
        <v>0</v>
      </c>
      <c r="G92" s="295">
        <f>O_N!G13</f>
        <v>0</v>
      </c>
      <c r="H92" s="295">
        <f>O_N!H13</f>
        <v>0</v>
      </c>
      <c r="I92" s="295">
        <f>O_N!I13</f>
        <v>0</v>
      </c>
      <c r="J92" s="88" t="str">
        <f>O_N!AI13</f>
        <v>O</v>
      </c>
    </row>
    <row r="93" spans="1:10" ht="12.75">
      <c r="A93" s="290">
        <f>O_N!A14</f>
        <v>0</v>
      </c>
      <c r="B93" s="292">
        <f>O_N!B14</f>
        <v>0</v>
      </c>
      <c r="C93" s="292">
        <f>O_N!C14</f>
        <v>0</v>
      </c>
      <c r="D93" s="293">
        <f>O_N!D14</f>
        <v>0</v>
      </c>
      <c r="E93" s="293">
        <f>O_N!E14</f>
        <v>0</v>
      </c>
      <c r="F93" s="293">
        <f>O_N!F14</f>
        <v>0</v>
      </c>
      <c r="G93" s="295">
        <f>O_N!G14</f>
        <v>0</v>
      </c>
      <c r="H93" s="295">
        <f>O_N!H14</f>
        <v>0</v>
      </c>
      <c r="I93" s="295">
        <f>O_N!I14</f>
        <v>0</v>
      </c>
      <c r="J93" s="88" t="str">
        <f>O_N!AI14</f>
        <v>O</v>
      </c>
    </row>
    <row r="94" spans="1:10" ht="12.75">
      <c r="A94" s="290">
        <f>O_N!A15</f>
        <v>0</v>
      </c>
      <c r="B94" s="292">
        <f>O_N!B15</f>
        <v>0</v>
      </c>
      <c r="C94" s="292">
        <f>O_N!C15</f>
        <v>0</v>
      </c>
      <c r="D94" s="293">
        <f>O_N!D15</f>
        <v>0</v>
      </c>
      <c r="E94" s="293">
        <f>O_N!E15</f>
        <v>0</v>
      </c>
      <c r="F94" s="293">
        <f>O_N!F15</f>
        <v>0</v>
      </c>
      <c r="G94" s="295">
        <f>O_N!G15</f>
        <v>0</v>
      </c>
      <c r="H94" s="295">
        <f>O_N!H15</f>
        <v>0</v>
      </c>
      <c r="I94" s="295">
        <f>O_N!I15</f>
        <v>0</v>
      </c>
      <c r="J94" s="88" t="str">
        <f>O_N!AI15</f>
        <v>O</v>
      </c>
    </row>
    <row r="95" spans="1:10" ht="12.75">
      <c r="A95" s="290">
        <f>O_N!A16</f>
        <v>0</v>
      </c>
      <c r="B95" s="292">
        <f>O_N!B16</f>
        <v>0</v>
      </c>
      <c r="C95" s="292">
        <f>O_N!C16</f>
        <v>0</v>
      </c>
      <c r="D95" s="293">
        <f>O_N!D16</f>
        <v>0</v>
      </c>
      <c r="E95" s="293">
        <f>O_N!E16</f>
        <v>0</v>
      </c>
      <c r="F95" s="293">
        <f>O_N!F16</f>
        <v>0</v>
      </c>
      <c r="G95" s="295">
        <f>O_N!G16</f>
        <v>0</v>
      </c>
      <c r="H95" s="295">
        <f>O_N!H16</f>
        <v>0</v>
      </c>
      <c r="I95" s="295">
        <f>O_N!I16</f>
        <v>0</v>
      </c>
      <c r="J95" s="88" t="str">
        <f>O_N!AI16</f>
        <v>O</v>
      </c>
    </row>
    <row r="96" spans="1:10" ht="12.75">
      <c r="A96" s="290">
        <f>O_N!A17</f>
        <v>0</v>
      </c>
      <c r="B96" s="292">
        <f>O_N!B17</f>
        <v>0</v>
      </c>
      <c r="C96" s="292">
        <f>O_N!C17</f>
        <v>0</v>
      </c>
      <c r="D96" s="293">
        <f>O_N!D17</f>
        <v>0</v>
      </c>
      <c r="E96" s="293">
        <f>O_N!E17</f>
        <v>0</v>
      </c>
      <c r="F96" s="293">
        <f>O_N!F17</f>
        <v>0</v>
      </c>
      <c r="G96" s="295">
        <f>O_N!G17</f>
        <v>0</v>
      </c>
      <c r="H96" s="295">
        <f>O_N!H17</f>
        <v>0</v>
      </c>
      <c r="I96" s="295">
        <f>O_N!I17</f>
        <v>0</v>
      </c>
      <c r="J96" s="88" t="str">
        <f>O_N!AI17</f>
        <v>O</v>
      </c>
    </row>
    <row r="97" spans="1:10" ht="12.75">
      <c r="A97" s="290">
        <f>O_N!A18</f>
        <v>0</v>
      </c>
      <c r="B97" s="292">
        <f>O_N!B18</f>
        <v>0</v>
      </c>
      <c r="C97" s="292">
        <f>O_N!C18</f>
        <v>0</v>
      </c>
      <c r="D97" s="293">
        <f>O_N!D18</f>
        <v>0</v>
      </c>
      <c r="E97" s="293">
        <f>O_N!E18</f>
        <v>0</v>
      </c>
      <c r="F97" s="293">
        <f>O_N!F18</f>
        <v>0</v>
      </c>
      <c r="G97" s="295">
        <f>O_N!G18</f>
        <v>0</v>
      </c>
      <c r="H97" s="295">
        <f>O_N!H18</f>
        <v>0</v>
      </c>
      <c r="I97" s="295">
        <f>O_N!I18</f>
        <v>0</v>
      </c>
      <c r="J97" s="88" t="str">
        <f>O_N!AI18</f>
        <v>O</v>
      </c>
    </row>
    <row r="98" spans="1:10" ht="12.75">
      <c r="A98" s="290">
        <f>O_N!A19</f>
        <v>0</v>
      </c>
      <c r="B98" s="292">
        <f>O_N!B19</f>
        <v>0</v>
      </c>
      <c r="C98" s="292">
        <f>O_N!C19</f>
        <v>0</v>
      </c>
      <c r="D98" s="293">
        <f>O_N!D19</f>
        <v>0</v>
      </c>
      <c r="E98" s="293">
        <f>O_N!E19</f>
        <v>0</v>
      </c>
      <c r="F98" s="293">
        <f>O_N!F19</f>
        <v>0</v>
      </c>
      <c r="G98" s="295">
        <f>O_N!G19</f>
        <v>0</v>
      </c>
      <c r="H98" s="295">
        <f>O_N!H19</f>
        <v>0</v>
      </c>
      <c r="I98" s="295">
        <f>O_N!I19</f>
        <v>0</v>
      </c>
      <c r="J98" s="88" t="str">
        <f>O_N!AI19</f>
        <v>O</v>
      </c>
    </row>
    <row r="99" spans="1:10" ht="12.75">
      <c r="A99" s="290">
        <f>O_N!A20</f>
        <v>0</v>
      </c>
      <c r="B99" s="292">
        <f>O_N!B20</f>
        <v>0</v>
      </c>
      <c r="C99" s="292">
        <f>O_N!C20</f>
        <v>0</v>
      </c>
      <c r="D99" s="293">
        <f>O_N!D20</f>
        <v>0</v>
      </c>
      <c r="E99" s="293">
        <f>O_N!E20</f>
        <v>0</v>
      </c>
      <c r="F99" s="293">
        <f>O_N!F20</f>
        <v>0</v>
      </c>
      <c r="G99" s="295">
        <f>O_N!G20</f>
        <v>0</v>
      </c>
      <c r="H99" s="295">
        <f>O_N!H20</f>
        <v>0</v>
      </c>
      <c r="I99" s="295">
        <f>O_N!I20</f>
        <v>0</v>
      </c>
      <c r="J99" s="88" t="str">
        <f>O_N!AI20</f>
        <v>O</v>
      </c>
    </row>
    <row r="100" spans="1:10" ht="12.75">
      <c r="A100" s="290">
        <f>O_N!A21</f>
        <v>0</v>
      </c>
      <c r="B100" s="292">
        <f>O_N!B21</f>
        <v>0</v>
      </c>
      <c r="C100" s="292">
        <f>O_N!C21</f>
        <v>0</v>
      </c>
      <c r="D100" s="293">
        <f>O_N!D21</f>
        <v>0</v>
      </c>
      <c r="E100" s="293">
        <f>O_N!E21</f>
        <v>0</v>
      </c>
      <c r="F100" s="293">
        <f>O_N!F21</f>
        <v>0</v>
      </c>
      <c r="G100" s="295">
        <f>O_N!G21</f>
        <v>0</v>
      </c>
      <c r="H100" s="295">
        <f>O_N!H21</f>
        <v>0</v>
      </c>
      <c r="I100" s="295">
        <f>O_N!I21</f>
        <v>0</v>
      </c>
      <c r="J100" s="88" t="str">
        <f>O_N!AI21</f>
        <v>O</v>
      </c>
    </row>
    <row r="101" spans="1:10" ht="12.75">
      <c r="A101" s="290">
        <f>O_N!A22</f>
        <v>0</v>
      </c>
      <c r="B101" s="292">
        <f>O_N!B22</f>
        <v>0</v>
      </c>
      <c r="C101" s="292">
        <f>O_N!C22</f>
        <v>0</v>
      </c>
      <c r="D101" s="293">
        <f>O_N!D22</f>
        <v>0</v>
      </c>
      <c r="E101" s="293">
        <f>O_N!E22</f>
        <v>0</v>
      </c>
      <c r="F101" s="293">
        <f>O_N!F22</f>
        <v>0</v>
      </c>
      <c r="G101" s="295">
        <f>O_N!G22</f>
        <v>0</v>
      </c>
      <c r="H101" s="295">
        <f>O_N!H22</f>
        <v>0</v>
      </c>
      <c r="I101" s="295">
        <f>O_N!I22</f>
        <v>0</v>
      </c>
      <c r="J101" s="88" t="str">
        <f>O_N!AI22</f>
        <v>O</v>
      </c>
    </row>
    <row r="102" spans="1:10" ht="12.75">
      <c r="A102" s="290">
        <f>O_N!A23</f>
        <v>0</v>
      </c>
      <c r="B102" s="292">
        <f>O_N!B23</f>
        <v>0</v>
      </c>
      <c r="C102" s="292">
        <f>O_N!C23</f>
        <v>0</v>
      </c>
      <c r="D102" s="293">
        <f>O_N!D23</f>
        <v>0</v>
      </c>
      <c r="E102" s="293">
        <f>O_N!E23</f>
        <v>0</v>
      </c>
      <c r="F102" s="293">
        <f>O_N!F23</f>
        <v>0</v>
      </c>
      <c r="G102" s="295">
        <f>O_N!G23</f>
        <v>0</v>
      </c>
      <c r="H102" s="295">
        <f>O_N!H23</f>
        <v>0</v>
      </c>
      <c r="I102" s="295">
        <f>O_N!I23</f>
        <v>0</v>
      </c>
      <c r="J102" s="88" t="str">
        <f>O_N!AI23</f>
        <v>O</v>
      </c>
    </row>
    <row r="103" spans="1:10" ht="12.75">
      <c r="A103" s="290">
        <f>O_N!A24</f>
        <v>0</v>
      </c>
      <c r="B103" s="292">
        <f>O_N!B24</f>
        <v>0</v>
      </c>
      <c r="C103" s="292">
        <f>O_N!C24</f>
        <v>0</v>
      </c>
      <c r="D103" s="293">
        <f>O_N!D24</f>
        <v>0</v>
      </c>
      <c r="E103" s="293">
        <f>O_N!E24</f>
        <v>0</v>
      </c>
      <c r="F103" s="293">
        <f>O_N!F24</f>
        <v>0</v>
      </c>
      <c r="G103" s="295">
        <f>O_N!G24</f>
        <v>0</v>
      </c>
      <c r="H103" s="295">
        <f>O_N!H24</f>
        <v>0</v>
      </c>
      <c r="I103" s="295">
        <f>O_N!I24</f>
        <v>0</v>
      </c>
      <c r="J103" s="88" t="str">
        <f>O_N!AI24</f>
        <v>O</v>
      </c>
    </row>
    <row r="104" spans="1:10" ht="12.75">
      <c r="A104" s="290">
        <f>O_N!A25</f>
        <v>0</v>
      </c>
      <c r="B104" s="292">
        <f>O_N!B25</f>
        <v>0</v>
      </c>
      <c r="C104" s="292">
        <f>O_N!C25</f>
        <v>0</v>
      </c>
      <c r="D104" s="293">
        <f>O_N!D25</f>
        <v>0</v>
      </c>
      <c r="E104" s="293">
        <f>O_N!E25</f>
        <v>0</v>
      </c>
      <c r="F104" s="293">
        <f>O_N!F25</f>
        <v>0</v>
      </c>
      <c r="G104" s="295">
        <f>O_N!G25</f>
        <v>0</v>
      </c>
      <c r="H104" s="295">
        <f>O_N!H25</f>
        <v>0</v>
      </c>
      <c r="I104" s="295">
        <f>O_N!I25</f>
        <v>0</v>
      </c>
      <c r="J104" s="88" t="str">
        <f>O_N!AI25</f>
        <v>O</v>
      </c>
    </row>
    <row r="105" spans="1:10" ht="12.75">
      <c r="A105" s="290">
        <f>O_N!A26</f>
        <v>0</v>
      </c>
      <c r="B105" s="292">
        <f>O_N!B26</f>
        <v>0</v>
      </c>
      <c r="C105" s="292">
        <f>O_N!C26</f>
        <v>0</v>
      </c>
      <c r="D105" s="293">
        <f>O_N!D26</f>
        <v>0</v>
      </c>
      <c r="E105" s="293">
        <f>O_N!E26</f>
        <v>0</v>
      </c>
      <c r="F105" s="293">
        <f>O_N!F26</f>
        <v>0</v>
      </c>
      <c r="G105" s="295">
        <f>O_N!G26</f>
        <v>0</v>
      </c>
      <c r="H105" s="295">
        <f>O_N!H26</f>
        <v>0</v>
      </c>
      <c r="I105" s="295">
        <f>O_N!I26</f>
        <v>0</v>
      </c>
      <c r="J105" s="88" t="str">
        <f>O_N!AI26</f>
        <v>O</v>
      </c>
    </row>
    <row r="106" spans="1:10" ht="12.75">
      <c r="A106" s="290">
        <f>O_N!A27</f>
        <v>0</v>
      </c>
      <c r="B106" s="292">
        <f>O_N!B27</f>
        <v>0</v>
      </c>
      <c r="C106" s="292">
        <f>O_N!C27</f>
        <v>0</v>
      </c>
      <c r="D106" s="293">
        <f>O_N!D27</f>
        <v>0</v>
      </c>
      <c r="E106" s="293">
        <f>O_N!E27</f>
        <v>0</v>
      </c>
      <c r="F106" s="293">
        <f>O_N!F27</f>
        <v>0</v>
      </c>
      <c r="G106" s="295">
        <f>O_N!G27</f>
        <v>0</v>
      </c>
      <c r="H106" s="295">
        <f>O_N!H27</f>
        <v>0</v>
      </c>
      <c r="I106" s="295">
        <f>O_N!I27</f>
        <v>0</v>
      </c>
      <c r="J106" s="88" t="str">
        <f>O_N!AI27</f>
        <v>O</v>
      </c>
    </row>
    <row r="107" spans="1:10" ht="12.75">
      <c r="A107" s="290">
        <f>O_N!A28</f>
        <v>0</v>
      </c>
      <c r="B107" s="292">
        <f>O_N!B28</f>
        <v>0</v>
      </c>
      <c r="C107" s="292">
        <f>O_N!C28</f>
        <v>0</v>
      </c>
      <c r="D107" s="293">
        <f>O_N!D28</f>
        <v>0</v>
      </c>
      <c r="E107" s="293">
        <f>O_N!E28</f>
        <v>0</v>
      </c>
      <c r="F107" s="293">
        <f>O_N!F28</f>
        <v>0</v>
      </c>
      <c r="G107" s="295">
        <f>O_N!G28</f>
        <v>0</v>
      </c>
      <c r="H107" s="295">
        <f>O_N!H28</f>
        <v>0</v>
      </c>
      <c r="I107" s="295">
        <f>O_N!I28</f>
        <v>0</v>
      </c>
      <c r="J107" s="88" t="str">
        <f>O_N!AI28</f>
        <v>O</v>
      </c>
    </row>
    <row r="108" spans="1:10" ht="12.75">
      <c r="A108" s="290">
        <f>O_N!A29</f>
        <v>0</v>
      </c>
      <c r="B108" s="292">
        <f>O_N!B29</f>
        <v>0</v>
      </c>
      <c r="C108" s="292">
        <f>O_N!C29</f>
        <v>0</v>
      </c>
      <c r="D108" s="293">
        <f>O_N!D29</f>
        <v>0</v>
      </c>
      <c r="E108" s="293">
        <f>O_N!E29</f>
        <v>0</v>
      </c>
      <c r="F108" s="293">
        <f>O_N!F29</f>
        <v>0</v>
      </c>
      <c r="G108" s="295">
        <f>O_N!G29</f>
        <v>0</v>
      </c>
      <c r="H108" s="295">
        <f>O_N!H29</f>
        <v>0</v>
      </c>
      <c r="I108" s="295">
        <f>O_N!I29</f>
        <v>0</v>
      </c>
      <c r="J108" s="88" t="str">
        <f>O_N!AI29</f>
        <v>O</v>
      </c>
    </row>
    <row r="109" spans="1:10" ht="12.75">
      <c r="A109" s="290">
        <f>O_N!A30</f>
        <v>0</v>
      </c>
      <c r="B109" s="292">
        <f>O_N!B30</f>
        <v>0</v>
      </c>
      <c r="C109" s="292">
        <f>O_N!C30</f>
        <v>0</v>
      </c>
      <c r="D109" s="293">
        <f>O_N!D30</f>
        <v>0</v>
      </c>
      <c r="E109" s="293">
        <f>O_N!E30</f>
        <v>0</v>
      </c>
      <c r="F109" s="293">
        <f>O_N!F30</f>
        <v>0</v>
      </c>
      <c r="G109" s="295">
        <f>O_N!G30</f>
        <v>0</v>
      </c>
      <c r="H109" s="295">
        <f>O_N!H30</f>
        <v>0</v>
      </c>
      <c r="I109" s="295">
        <f>O_N!I30</f>
        <v>0</v>
      </c>
      <c r="J109" s="88" t="str">
        <f>O_N!AI30</f>
        <v>O</v>
      </c>
    </row>
    <row r="110" spans="1:10" ht="12.75">
      <c r="A110" s="290">
        <f>O_N!A31</f>
        <v>0</v>
      </c>
      <c r="B110" s="292">
        <f>O_N!B31</f>
        <v>0</v>
      </c>
      <c r="C110" s="292">
        <f>O_N!C31</f>
        <v>0</v>
      </c>
      <c r="D110" s="293">
        <f>O_N!D31</f>
        <v>0</v>
      </c>
      <c r="E110" s="293">
        <f>O_N!E31</f>
        <v>0</v>
      </c>
      <c r="F110" s="293">
        <f>O_N!F31</f>
        <v>0</v>
      </c>
      <c r="G110" s="295">
        <f>O_N!G31</f>
        <v>0</v>
      </c>
      <c r="H110" s="295">
        <f>O_N!H31</f>
        <v>0</v>
      </c>
      <c r="I110" s="295">
        <f>O_N!I31</f>
        <v>0</v>
      </c>
      <c r="J110" s="88" t="str">
        <f>O_N!AI31</f>
        <v>O</v>
      </c>
    </row>
    <row r="111" spans="1:10" ht="12.75">
      <c r="A111" s="290">
        <f>O_N!A32</f>
        <v>0</v>
      </c>
      <c r="B111" s="292">
        <f>O_N!B32</f>
        <v>0</v>
      </c>
      <c r="C111" s="292">
        <f>O_N!C32</f>
        <v>0</v>
      </c>
      <c r="D111" s="293">
        <f>O_N!D32</f>
        <v>0</v>
      </c>
      <c r="E111" s="293">
        <f>O_N!E32</f>
        <v>0</v>
      </c>
      <c r="F111" s="293">
        <f>O_N!F32</f>
        <v>0</v>
      </c>
      <c r="G111" s="295">
        <f>O_N!G32</f>
        <v>0</v>
      </c>
      <c r="H111" s="295">
        <f>O_N!H32</f>
        <v>0</v>
      </c>
      <c r="I111" s="295">
        <f>O_N!I32</f>
        <v>0</v>
      </c>
      <c r="J111" s="88" t="str">
        <f>O_N!AI32</f>
        <v>O</v>
      </c>
    </row>
    <row r="112" spans="1:10" ht="12.75">
      <c r="A112" s="290">
        <f>O_N!A33</f>
        <v>0</v>
      </c>
      <c r="B112" s="292">
        <f>O_N!B33</f>
        <v>0</v>
      </c>
      <c r="C112" s="292">
        <f>O_N!C33</f>
        <v>0</v>
      </c>
      <c r="D112" s="293">
        <f>O_N!D33</f>
        <v>0</v>
      </c>
      <c r="E112" s="293">
        <f>O_N!E33</f>
        <v>0</v>
      </c>
      <c r="F112" s="293">
        <f>O_N!F33</f>
        <v>0</v>
      </c>
      <c r="G112" s="295">
        <f>O_N!G33</f>
        <v>0</v>
      </c>
      <c r="H112" s="295">
        <f>O_N!H33</f>
        <v>0</v>
      </c>
      <c r="I112" s="295">
        <f>O_N!I33</f>
        <v>0</v>
      </c>
      <c r="J112" s="88" t="str">
        <f>O_N!AI33</f>
        <v>O</v>
      </c>
    </row>
    <row r="113" spans="1:10" ht="12.75">
      <c r="A113" s="290">
        <f>O_N!A6</f>
        <v>34</v>
      </c>
      <c r="B113" s="292" t="str">
        <f>O_N!B6</f>
        <v>KÁLMÁN SZABOLCS</v>
      </c>
      <c r="C113" s="292" t="str">
        <f>O_N!C6</f>
        <v>BEZSENYI BALÁZS</v>
      </c>
      <c r="D113" s="293">
        <f>O_N!D6</f>
        <v>0</v>
      </c>
      <c r="E113" s="293">
        <f>O_N!E6</f>
        <v>0</v>
      </c>
      <c r="F113" s="293">
        <f>O_N!F6</f>
        <v>0</v>
      </c>
      <c r="G113" s="295">
        <f>O_N!G6</f>
        <v>0.002349537037037037</v>
      </c>
      <c r="H113" s="295">
        <f>O_N!H6</f>
        <v>0.001921296296296296</v>
      </c>
      <c r="I113" s="295">
        <f>O_N!I6</f>
        <v>0.004270833333333333</v>
      </c>
      <c r="J113" s="88" t="str">
        <f>O_N!AI6</f>
        <v>O</v>
      </c>
    </row>
    <row r="114" spans="1:10" ht="12.75">
      <c r="A114" s="290">
        <f>O_N!A8</f>
        <v>37</v>
      </c>
      <c r="B114" s="292" t="str">
        <f>O_N!B8</f>
        <v>RITTER DOMINIK </v>
      </c>
      <c r="C114" s="292" t="str">
        <f>O_N!C8</f>
        <v>HUSZÁR SÁNDOR</v>
      </c>
      <c r="D114" s="293">
        <f>O_N!D8</f>
        <v>0</v>
      </c>
      <c r="E114" s="293">
        <f>O_N!E8</f>
        <v>0</v>
      </c>
      <c r="F114" s="293">
        <f>O_N!F8</f>
        <v>0</v>
      </c>
      <c r="G114" s="295">
        <f>O_N!G8</f>
        <v>0.0024537037037037036</v>
      </c>
      <c r="H114" s="295">
        <f>O_N!H8</f>
        <v>0.0019328703703703704</v>
      </c>
      <c r="I114" s="295">
        <f>O_N!I8</f>
        <v>0.004386574074074074</v>
      </c>
      <c r="J114" s="88" t="str">
        <f>O_N!AI8</f>
        <v>O</v>
      </c>
    </row>
    <row r="115" spans="1:10" ht="12.75">
      <c r="A115" s="290">
        <f>O_N!A7</f>
        <v>3</v>
      </c>
      <c r="B115" s="292" t="str">
        <f>O_N!B7</f>
        <v>PÉLI TIBOR </v>
      </c>
      <c r="C115" s="292" t="str">
        <f>O_N!C7</f>
        <v>KOVÁCS NÓRA </v>
      </c>
      <c r="D115" s="293">
        <f>O_N!D7</f>
        <v>0</v>
      </c>
      <c r="E115" s="293">
        <f>O_N!E7</f>
        <v>0</v>
      </c>
      <c r="F115" s="293">
        <f>O_N!F7</f>
        <v>0</v>
      </c>
      <c r="G115" s="295">
        <f>O_N!G7</f>
        <v>0.0024652777777777776</v>
      </c>
      <c r="H115" s="295">
        <f>O_N!H7</f>
        <v>0.002013888888888889</v>
      </c>
      <c r="I115" s="295">
        <f>O_N!I7</f>
        <v>0.004479166666666666</v>
      </c>
      <c r="J115" s="88" t="str">
        <f>O_N!AI7</f>
        <v>O</v>
      </c>
    </row>
    <row r="116" spans="1:10" ht="12.75">
      <c r="A116" s="290">
        <f>O_N!A9</f>
        <v>40</v>
      </c>
      <c r="B116" s="292" t="str">
        <f>O_N!B9</f>
        <v>VADKERTI RÓBERT</v>
      </c>
      <c r="C116" s="292" t="str">
        <f>O_N!C9</f>
        <v>LÁZÁR TIBOR</v>
      </c>
      <c r="D116" s="293">
        <f>O_N!D9</f>
        <v>0</v>
      </c>
      <c r="E116" s="293">
        <f>O_N!E9</f>
        <v>0</v>
      </c>
      <c r="F116" s="293">
        <f>O_N!F9</f>
        <v>0</v>
      </c>
      <c r="G116" s="295">
        <f>O_N!G9</f>
        <v>0.004803240740740741</v>
      </c>
      <c r="H116" s="295">
        <f>O_N!H9</f>
        <v>0.0025462962962962965</v>
      </c>
      <c r="I116" s="295">
        <f>O_N!I9</f>
        <v>0.007349537037037037</v>
      </c>
      <c r="J116" s="88" t="str">
        <f>O_N!AI9</f>
        <v>O</v>
      </c>
    </row>
    <row r="117" spans="1:10" ht="12.75">
      <c r="A117" s="290">
        <f>O_N!A11</f>
        <v>17</v>
      </c>
      <c r="B117" s="292" t="str">
        <f>O_N!B11</f>
        <v>JÓNÁS PÉTER</v>
      </c>
      <c r="C117" s="292" t="str">
        <f>O_N!C11</f>
        <v>GUBIK ISTVÁN </v>
      </c>
      <c r="D117" s="293">
        <f>O_N!D11</f>
        <v>100</v>
      </c>
      <c r="E117" s="293">
        <f>O_N!E11</f>
        <v>3800</v>
      </c>
      <c r="F117" s="293">
        <f>O_N!F11</f>
        <v>3900</v>
      </c>
      <c r="G117" s="295">
        <f>O_N!G11</f>
        <v>0.0030787037037037033</v>
      </c>
      <c r="H117" s="295">
        <f>O_N!H11</f>
        <v>0</v>
      </c>
      <c r="I117" s="295">
        <f>O_N!I11</f>
        <v>0.0030787037037037033</v>
      </c>
      <c r="J117" s="88" t="str">
        <f>O_N!AI11</f>
        <v>O</v>
      </c>
    </row>
    <row r="118" spans="1:10" ht="12.75">
      <c r="A118" s="290">
        <f>O_N!A4</f>
        <v>24</v>
      </c>
      <c r="B118" s="292" t="str">
        <f>O_N!B4</f>
        <v>GALAMBOSI NORBERT </v>
      </c>
      <c r="C118" s="292" t="str">
        <f>O_N!C4</f>
        <v>GALAMBOSI ÁRON</v>
      </c>
      <c r="D118" s="293">
        <f>O_N!D4</f>
        <v>100</v>
      </c>
      <c r="E118" s="293">
        <f>O_N!E4</f>
        <v>0</v>
      </c>
      <c r="F118" s="293">
        <f>O_N!F4</f>
        <v>100</v>
      </c>
      <c r="G118" s="295">
        <f>O_N!G4</f>
        <v>0.0028240740740740743</v>
      </c>
      <c r="H118" s="295">
        <f>O_N!H4</f>
        <v>0.001875</v>
      </c>
      <c r="I118" s="295">
        <f>O_N!I4</f>
        <v>0.004699074074074074</v>
      </c>
      <c r="J118" s="88" t="str">
        <f>O_N!AI4</f>
        <v>O</v>
      </c>
    </row>
    <row r="119" spans="1:10" ht="12.75">
      <c r="A119" s="290">
        <f>O_N!A10</f>
        <v>51</v>
      </c>
      <c r="B119" s="292" t="str">
        <f>O_N!B10</f>
        <v>TAMÁS ENDRE</v>
      </c>
      <c r="C119" s="292" t="str">
        <f>O_N!C10</f>
        <v>NEBL ADORJÁN</v>
      </c>
      <c r="D119" s="293">
        <f>O_N!D10</f>
        <v>300</v>
      </c>
      <c r="E119" s="293">
        <f>O_N!E10</f>
        <v>400</v>
      </c>
      <c r="F119" s="293">
        <f>O_N!F10</f>
        <v>700</v>
      </c>
      <c r="G119" s="295">
        <f>O_N!G10</f>
        <v>0.003310185185185185</v>
      </c>
      <c r="H119" s="295">
        <f>O_N!H10</f>
        <v>0.0028125</v>
      </c>
      <c r="I119" s="295">
        <f>O_N!I10</f>
        <v>0.006122685185185185</v>
      </c>
      <c r="J119" s="88" t="str">
        <f>O_N!AI10</f>
        <v>O</v>
      </c>
    </row>
    <row r="120" spans="1:10" ht="12.75">
      <c r="A120" s="290">
        <f>O_N!A5</f>
        <v>49</v>
      </c>
      <c r="B120" s="292" t="str">
        <f>O_N!B5</f>
        <v>LÁZÁR PÉTER</v>
      </c>
      <c r="C120" s="292" t="str">
        <f>O_N!C5</f>
        <v>NAGY PIROSKA</v>
      </c>
      <c r="D120" s="293">
        <f>O_N!D5</f>
        <v>1000</v>
      </c>
      <c r="E120" s="293">
        <f>O_N!E5</f>
        <v>0</v>
      </c>
      <c r="F120" s="293">
        <f>O_N!F5</f>
        <v>1000</v>
      </c>
      <c r="G120" s="295">
        <f>O_N!G5</f>
        <v>0.00337962962962963</v>
      </c>
      <c r="H120" s="295">
        <f>O_N!H5</f>
        <v>0.002800925925925926</v>
      </c>
      <c r="I120" s="295">
        <f>O_N!I5</f>
        <v>0.0061805555555555555</v>
      </c>
      <c r="J120" s="88" t="str">
        <f>O_N!AI5</f>
        <v>O</v>
      </c>
    </row>
    <row r="121" spans="1:10" ht="12.75">
      <c r="A121" s="290">
        <f>O_N!A12</f>
        <v>9</v>
      </c>
      <c r="B121" s="292" t="str">
        <f>O_N!B12</f>
        <v>LŐRINCZ CSABA</v>
      </c>
      <c r="C121" s="292" t="str">
        <f>O_N!C12</f>
        <v>TŰZOLTÓ</v>
      </c>
      <c r="D121" s="293">
        <f>O_N!D12</f>
        <v>1200</v>
      </c>
      <c r="E121" s="293">
        <f>O_N!E12</f>
        <v>0</v>
      </c>
      <c r="F121" s="293">
        <f>O_N!F12</f>
        <v>1200</v>
      </c>
      <c r="G121" s="295">
        <f>O_N!G12</f>
        <v>0.0017824074074074075</v>
      </c>
      <c r="H121" s="295">
        <f>O_N!H12</f>
        <v>0.0022337962962962962</v>
      </c>
      <c r="I121" s="295">
        <f>O_N!I12</f>
        <v>0.004016203703703704</v>
      </c>
      <c r="J121" s="88" t="str">
        <f>O_N!AI12</f>
        <v>O</v>
      </c>
    </row>
    <row r="122" spans="1:10" ht="12.75">
      <c r="A122" s="290">
        <f>PK_N!A7</f>
        <v>0</v>
      </c>
      <c r="B122" s="292">
        <f>PK_N!B7</f>
        <v>0</v>
      </c>
      <c r="C122" s="292">
        <f>PK_N!C7</f>
        <v>0</v>
      </c>
      <c r="D122" s="293">
        <f>PK_N!D7</f>
        <v>0</v>
      </c>
      <c r="E122" s="293">
        <f>PK_N!E7</f>
        <v>0</v>
      </c>
      <c r="F122" s="293">
        <f>PK_N!F7</f>
        <v>0</v>
      </c>
      <c r="G122" s="295">
        <f>PK_N!G7</f>
        <v>0</v>
      </c>
      <c r="H122" s="295">
        <f>PK_N!H7</f>
        <v>0</v>
      </c>
      <c r="I122" s="295">
        <f>PK_N!I7</f>
        <v>0</v>
      </c>
      <c r="J122" s="88" t="str">
        <f>PK_N!AI7</f>
        <v>PK</v>
      </c>
    </row>
    <row r="123" spans="1:10" ht="12.75">
      <c r="A123" s="290">
        <f>PK_N!A8</f>
        <v>0</v>
      </c>
      <c r="B123" s="292">
        <f>PK_N!B8</f>
        <v>0</v>
      </c>
      <c r="C123" s="292">
        <f>PK_N!C8</f>
        <v>0</v>
      </c>
      <c r="D123" s="293">
        <f>PK_N!D8</f>
        <v>0</v>
      </c>
      <c r="E123" s="293">
        <f>PK_N!E8</f>
        <v>0</v>
      </c>
      <c r="F123" s="293">
        <f>PK_N!F8</f>
        <v>0</v>
      </c>
      <c r="G123" s="295">
        <f>PK_N!G8</f>
        <v>0</v>
      </c>
      <c r="H123" s="295">
        <f>PK_N!H8</f>
        <v>0</v>
      </c>
      <c r="I123" s="295">
        <f>PK_N!I8</f>
        <v>0</v>
      </c>
      <c r="J123" s="88" t="str">
        <f>PK_N!AI8</f>
        <v>PK</v>
      </c>
    </row>
    <row r="124" spans="1:10" ht="12.75">
      <c r="A124" s="290">
        <f>PK_N!A9</f>
        <v>0</v>
      </c>
      <c r="B124" s="292">
        <f>PK_N!B9</f>
        <v>0</v>
      </c>
      <c r="C124" s="292">
        <f>PK_N!C9</f>
        <v>0</v>
      </c>
      <c r="D124" s="293">
        <f>PK_N!D9</f>
        <v>0</v>
      </c>
      <c r="E124" s="293">
        <f>PK_N!E9</f>
        <v>0</v>
      </c>
      <c r="F124" s="293">
        <f>PK_N!F9</f>
        <v>0</v>
      </c>
      <c r="G124" s="295">
        <f>PK_N!G9</f>
        <v>0</v>
      </c>
      <c r="H124" s="295">
        <f>PK_N!H9</f>
        <v>0</v>
      </c>
      <c r="I124" s="295">
        <f>PK_N!I9</f>
        <v>0</v>
      </c>
      <c r="J124" s="88" t="str">
        <f>PK_N!AI9</f>
        <v>PK</v>
      </c>
    </row>
    <row r="125" spans="1:10" ht="12.75">
      <c r="A125" s="290">
        <f>PK_N!A10</f>
        <v>0</v>
      </c>
      <c r="B125" s="292">
        <f>PK_N!B10</f>
        <v>0</v>
      </c>
      <c r="C125" s="292">
        <f>PK_N!C10</f>
        <v>0</v>
      </c>
      <c r="D125" s="293">
        <f>PK_N!D10</f>
        <v>0</v>
      </c>
      <c r="E125" s="293">
        <f>PK_N!E10</f>
        <v>0</v>
      </c>
      <c r="F125" s="293">
        <f>PK_N!F10</f>
        <v>0</v>
      </c>
      <c r="G125" s="295">
        <f>PK_N!G10</f>
        <v>0</v>
      </c>
      <c r="H125" s="295">
        <f>PK_N!H10</f>
        <v>0</v>
      </c>
      <c r="I125" s="295">
        <f>PK_N!I10</f>
        <v>0</v>
      </c>
      <c r="J125" s="88" t="str">
        <f>PK_N!AI10</f>
        <v>PK</v>
      </c>
    </row>
    <row r="126" spans="1:10" ht="12.75">
      <c r="A126" s="290">
        <f>PK_N!A11</f>
        <v>0</v>
      </c>
      <c r="B126" s="292">
        <f>PK_N!B11</f>
        <v>0</v>
      </c>
      <c r="C126" s="292">
        <f>PK_N!C11</f>
        <v>0</v>
      </c>
      <c r="D126" s="293">
        <f>PK_N!D11</f>
        <v>0</v>
      </c>
      <c r="E126" s="293">
        <f>PK_N!E11</f>
        <v>0</v>
      </c>
      <c r="F126" s="293">
        <f>PK_N!F11</f>
        <v>0</v>
      </c>
      <c r="G126" s="295">
        <f>PK_N!G11</f>
        <v>0</v>
      </c>
      <c r="H126" s="295">
        <f>PK_N!H11</f>
        <v>0</v>
      </c>
      <c r="I126" s="295">
        <f>PK_N!I11</f>
        <v>0</v>
      </c>
      <c r="J126" s="88" t="str">
        <f>PK_N!AI11</f>
        <v>PK</v>
      </c>
    </row>
    <row r="127" spans="1:10" ht="12.75">
      <c r="A127" s="290">
        <f>PK_N!A12</f>
        <v>0</v>
      </c>
      <c r="B127" s="292">
        <f>PK_N!B12</f>
        <v>0</v>
      </c>
      <c r="C127" s="292">
        <f>PK_N!C12</f>
        <v>0</v>
      </c>
      <c r="D127" s="293">
        <f>PK_N!D12</f>
        <v>0</v>
      </c>
      <c r="E127" s="293">
        <f>PK_N!E12</f>
        <v>0</v>
      </c>
      <c r="F127" s="293">
        <f>PK_N!F12</f>
        <v>0</v>
      </c>
      <c r="G127" s="295">
        <f>PK_N!G12</f>
        <v>0</v>
      </c>
      <c r="H127" s="295">
        <f>PK_N!H12</f>
        <v>0</v>
      </c>
      <c r="I127" s="295">
        <f>PK_N!I12</f>
        <v>0</v>
      </c>
      <c r="J127" s="88" t="str">
        <f>PK_N!AI12</f>
        <v>PK</v>
      </c>
    </row>
    <row r="128" spans="1:10" ht="12.75">
      <c r="A128" s="290">
        <f>PK_N!A13</f>
        <v>0</v>
      </c>
      <c r="B128" s="292">
        <f>PK_N!B13</f>
        <v>0</v>
      </c>
      <c r="C128" s="292">
        <f>PK_N!C13</f>
        <v>0</v>
      </c>
      <c r="D128" s="293">
        <f>PK_N!D13</f>
        <v>0</v>
      </c>
      <c r="E128" s="293">
        <f>PK_N!E13</f>
        <v>0</v>
      </c>
      <c r="F128" s="293">
        <f>PK_N!F13</f>
        <v>0</v>
      </c>
      <c r="G128" s="295">
        <f>PK_N!G13</f>
        <v>0</v>
      </c>
      <c r="H128" s="295">
        <f>PK_N!H13</f>
        <v>0</v>
      </c>
      <c r="I128" s="295">
        <f>PK_N!I13</f>
        <v>0</v>
      </c>
      <c r="J128" s="88" t="str">
        <f>PK_N!AI13</f>
        <v>PK</v>
      </c>
    </row>
    <row r="129" spans="1:10" ht="12.75">
      <c r="A129" s="290">
        <f>PK_N!A14</f>
        <v>0</v>
      </c>
      <c r="B129" s="292">
        <f>PK_N!B14</f>
        <v>0</v>
      </c>
      <c r="C129" s="292">
        <f>PK_N!C14</f>
        <v>0</v>
      </c>
      <c r="D129" s="293">
        <f>PK_N!D14</f>
        <v>0</v>
      </c>
      <c r="E129" s="293">
        <f>PK_N!E14</f>
        <v>0</v>
      </c>
      <c r="F129" s="293">
        <f>PK_N!F14</f>
        <v>0</v>
      </c>
      <c r="G129" s="295">
        <f>PK_N!G14</f>
        <v>0</v>
      </c>
      <c r="H129" s="295">
        <f>PK_N!H14</f>
        <v>0</v>
      </c>
      <c r="I129" s="295">
        <f>PK_N!I14</f>
        <v>0</v>
      </c>
      <c r="J129" s="88" t="str">
        <f>PK_N!AI14</f>
        <v>PK</v>
      </c>
    </row>
    <row r="130" spans="1:10" ht="12.75">
      <c r="A130" s="290">
        <f>PK_N!A15</f>
        <v>0</v>
      </c>
      <c r="B130" s="292">
        <f>PK_N!B15</f>
        <v>0</v>
      </c>
      <c r="C130" s="292">
        <f>PK_N!C15</f>
        <v>0</v>
      </c>
      <c r="D130" s="293">
        <f>PK_N!D15</f>
        <v>0</v>
      </c>
      <c r="E130" s="293">
        <f>PK_N!E15</f>
        <v>0</v>
      </c>
      <c r="F130" s="293">
        <f>PK_N!F15</f>
        <v>0</v>
      </c>
      <c r="G130" s="295">
        <f>PK_N!G15</f>
        <v>0</v>
      </c>
      <c r="H130" s="295">
        <f>PK_N!H15</f>
        <v>0</v>
      </c>
      <c r="I130" s="295">
        <f>PK_N!I15</f>
        <v>0</v>
      </c>
      <c r="J130" s="88" t="str">
        <f>PK_N!AI15</f>
        <v>PK</v>
      </c>
    </row>
    <row r="131" spans="1:10" ht="12.75">
      <c r="A131" s="290">
        <f>PK_N!A16</f>
        <v>0</v>
      </c>
      <c r="B131" s="292">
        <f>PK_N!B16</f>
        <v>0</v>
      </c>
      <c r="C131" s="292">
        <f>PK_N!C16</f>
        <v>0</v>
      </c>
      <c r="D131" s="293">
        <f>PK_N!D16</f>
        <v>0</v>
      </c>
      <c r="E131" s="293">
        <f>PK_N!E16</f>
        <v>0</v>
      </c>
      <c r="F131" s="293">
        <f>PK_N!F16</f>
        <v>0</v>
      </c>
      <c r="G131" s="295">
        <f>PK_N!G16</f>
        <v>0</v>
      </c>
      <c r="H131" s="295">
        <f>PK_N!H16</f>
        <v>0</v>
      </c>
      <c r="I131" s="295">
        <f>PK_N!I16</f>
        <v>0</v>
      </c>
      <c r="J131" s="88" t="str">
        <f>PK_N!AI16</f>
        <v>PK</v>
      </c>
    </row>
    <row r="132" spans="1:10" ht="12.75">
      <c r="A132" s="290">
        <f>PK_N!A17</f>
        <v>0</v>
      </c>
      <c r="B132" s="292">
        <f>PK_N!B17</f>
        <v>0</v>
      </c>
      <c r="C132" s="292">
        <f>PK_N!C17</f>
        <v>0</v>
      </c>
      <c r="D132" s="293">
        <f>PK_N!D17</f>
        <v>0</v>
      </c>
      <c r="E132" s="293">
        <f>PK_N!E17</f>
        <v>0</v>
      </c>
      <c r="F132" s="293">
        <f>PK_N!F17</f>
        <v>0</v>
      </c>
      <c r="G132" s="295">
        <f>PK_N!G17</f>
        <v>0</v>
      </c>
      <c r="H132" s="295">
        <f>PK_N!H17</f>
        <v>0</v>
      </c>
      <c r="I132" s="295">
        <f>PK_N!I17</f>
        <v>0</v>
      </c>
      <c r="J132" s="88" t="str">
        <f>PK_N!AI17</f>
        <v>PK</v>
      </c>
    </row>
    <row r="133" spans="1:10" ht="12.75">
      <c r="A133" s="290">
        <f>PK_N!A18</f>
        <v>0</v>
      </c>
      <c r="B133" s="292">
        <f>PK_N!B18</f>
        <v>0</v>
      </c>
      <c r="C133" s="292">
        <f>PK_N!C18</f>
        <v>0</v>
      </c>
      <c r="D133" s="293">
        <f>PK_N!D18</f>
        <v>0</v>
      </c>
      <c r="E133" s="293">
        <f>PK_N!E18</f>
        <v>0</v>
      </c>
      <c r="F133" s="293">
        <f>PK_N!F18</f>
        <v>0</v>
      </c>
      <c r="G133" s="295">
        <f>PK_N!G18</f>
        <v>0</v>
      </c>
      <c r="H133" s="295">
        <f>PK_N!H18</f>
        <v>0</v>
      </c>
      <c r="I133" s="295">
        <f>PK_N!I18</f>
        <v>0</v>
      </c>
      <c r="J133" s="88" t="str">
        <f>PK_N!AI18</f>
        <v>PK</v>
      </c>
    </row>
    <row r="134" spans="1:10" ht="12.75">
      <c r="A134" s="290">
        <f>PK_N!A19</f>
        <v>0</v>
      </c>
      <c r="B134" s="292">
        <f>PK_N!B19</f>
        <v>0</v>
      </c>
      <c r="C134" s="292">
        <f>PK_N!C19</f>
        <v>0</v>
      </c>
      <c r="D134" s="293">
        <f>PK_N!D19</f>
        <v>0</v>
      </c>
      <c r="E134" s="293">
        <f>PK_N!E19</f>
        <v>0</v>
      </c>
      <c r="F134" s="293">
        <f>PK_N!F19</f>
        <v>0</v>
      </c>
      <c r="G134" s="295">
        <f>PK_N!G19</f>
        <v>0</v>
      </c>
      <c r="H134" s="295">
        <f>PK_N!H19</f>
        <v>0</v>
      </c>
      <c r="I134" s="295">
        <f>PK_N!I19</f>
        <v>0</v>
      </c>
      <c r="J134" s="88" t="str">
        <f>PK_N!AI19</f>
        <v>PK</v>
      </c>
    </row>
    <row r="135" spans="1:10" ht="12.75">
      <c r="A135" s="290">
        <f>PK_N!A20</f>
        <v>0</v>
      </c>
      <c r="B135" s="292">
        <f>PK_N!B20</f>
        <v>0</v>
      </c>
      <c r="C135" s="292">
        <f>PK_N!C20</f>
        <v>0</v>
      </c>
      <c r="D135" s="293">
        <f>PK_N!D20</f>
        <v>0</v>
      </c>
      <c r="E135" s="293">
        <f>PK_N!E20</f>
        <v>0</v>
      </c>
      <c r="F135" s="293">
        <f>PK_N!F20</f>
        <v>0</v>
      </c>
      <c r="G135" s="295">
        <f>PK_N!G20</f>
        <v>0</v>
      </c>
      <c r="H135" s="295">
        <f>PK_N!H20</f>
        <v>0</v>
      </c>
      <c r="I135" s="295">
        <f>PK_N!I20</f>
        <v>0</v>
      </c>
      <c r="J135" s="88" t="str">
        <f>PK_N!AI20</f>
        <v>PK</v>
      </c>
    </row>
    <row r="136" spans="1:10" ht="12.75">
      <c r="A136" s="290">
        <f>PK_N!A21</f>
        <v>0</v>
      </c>
      <c r="B136" s="292">
        <f>PK_N!B21</f>
        <v>0</v>
      </c>
      <c r="C136" s="292">
        <f>PK_N!C21</f>
        <v>0</v>
      </c>
      <c r="D136" s="293">
        <f>PK_N!D21</f>
        <v>0</v>
      </c>
      <c r="E136" s="293">
        <f>PK_N!E21</f>
        <v>0</v>
      </c>
      <c r="F136" s="293">
        <f>PK_N!F21</f>
        <v>0</v>
      </c>
      <c r="G136" s="295">
        <f>PK_N!G21</f>
        <v>0</v>
      </c>
      <c r="H136" s="295">
        <f>PK_N!H21</f>
        <v>0</v>
      </c>
      <c r="I136" s="295">
        <f>PK_N!I21</f>
        <v>0</v>
      </c>
      <c r="J136" s="88" t="str">
        <f>PK_N!AI21</f>
        <v>PK</v>
      </c>
    </row>
    <row r="137" spans="1:10" ht="12.75">
      <c r="A137" s="290">
        <f>PK_N!A22</f>
        <v>0</v>
      </c>
      <c r="B137" s="292">
        <f>PK_N!B22</f>
        <v>0</v>
      </c>
      <c r="C137" s="292">
        <f>PK_N!C22</f>
        <v>0</v>
      </c>
      <c r="D137" s="293">
        <f>PK_N!D22</f>
        <v>0</v>
      </c>
      <c r="E137" s="293">
        <f>PK_N!E22</f>
        <v>0</v>
      </c>
      <c r="F137" s="293">
        <f>PK_N!F22</f>
        <v>0</v>
      </c>
      <c r="G137" s="295">
        <f>PK_N!G22</f>
        <v>0</v>
      </c>
      <c r="H137" s="295">
        <f>PK_N!H22</f>
        <v>0</v>
      </c>
      <c r="I137" s="295">
        <f>PK_N!I22</f>
        <v>0</v>
      </c>
      <c r="J137" s="88" t="str">
        <f>PK_N!AI22</f>
        <v>PK</v>
      </c>
    </row>
    <row r="138" spans="1:10" ht="12.75">
      <c r="A138" s="290">
        <f>PK_N!A23</f>
        <v>0</v>
      </c>
      <c r="B138" s="292">
        <f>PK_N!B23</f>
        <v>0</v>
      </c>
      <c r="C138" s="292">
        <f>PK_N!C23</f>
        <v>0</v>
      </c>
      <c r="D138" s="293">
        <f>PK_N!D23</f>
        <v>0</v>
      </c>
      <c r="E138" s="293">
        <f>PK_N!E23</f>
        <v>0</v>
      </c>
      <c r="F138" s="293">
        <f>PK_N!F23</f>
        <v>0</v>
      </c>
      <c r="G138" s="295">
        <f>PK_N!G23</f>
        <v>0</v>
      </c>
      <c r="H138" s="295">
        <f>PK_N!H23</f>
        <v>0</v>
      </c>
      <c r="I138" s="295">
        <f>PK_N!I23</f>
        <v>0</v>
      </c>
      <c r="J138" s="88" t="str">
        <f>PK_N!AI23</f>
        <v>PK</v>
      </c>
    </row>
    <row r="139" spans="1:10" ht="12.75">
      <c r="A139" s="290">
        <f>PK_N!A24</f>
        <v>0</v>
      </c>
      <c r="B139" s="292">
        <f>PK_N!B24</f>
        <v>0</v>
      </c>
      <c r="C139" s="292">
        <f>PK_N!C24</f>
        <v>0</v>
      </c>
      <c r="D139" s="293">
        <f>PK_N!D24</f>
        <v>0</v>
      </c>
      <c r="E139" s="293">
        <f>PK_N!E24</f>
        <v>0</v>
      </c>
      <c r="F139" s="293">
        <f>PK_N!F24</f>
        <v>0</v>
      </c>
      <c r="G139" s="295">
        <f>PK_N!G24</f>
        <v>0</v>
      </c>
      <c r="H139" s="295">
        <f>PK_N!H24</f>
        <v>0</v>
      </c>
      <c r="I139" s="295">
        <f>PK_N!I24</f>
        <v>0</v>
      </c>
      <c r="J139" s="88" t="str">
        <f>PK_N!AI24</f>
        <v>PK</v>
      </c>
    </row>
    <row r="140" spans="1:10" ht="12.75">
      <c r="A140" s="290">
        <f>PK_N!A25</f>
        <v>0</v>
      </c>
      <c r="B140" s="292">
        <f>PK_N!B25</f>
        <v>0</v>
      </c>
      <c r="C140" s="292">
        <f>PK_N!C25</f>
        <v>0</v>
      </c>
      <c r="D140" s="293">
        <f>PK_N!D25</f>
        <v>0</v>
      </c>
      <c r="E140" s="293">
        <f>PK_N!E25</f>
        <v>0</v>
      </c>
      <c r="F140" s="293">
        <f>PK_N!F25</f>
        <v>0</v>
      </c>
      <c r="G140" s="295">
        <f>PK_N!G25</f>
        <v>0</v>
      </c>
      <c r="H140" s="295">
        <f>PK_N!H25</f>
        <v>0</v>
      </c>
      <c r="I140" s="295">
        <f>PK_N!I25</f>
        <v>0</v>
      </c>
      <c r="J140" s="88" t="str">
        <f>PK_N!AI25</f>
        <v>PK</v>
      </c>
    </row>
    <row r="141" spans="1:10" ht="12.75">
      <c r="A141" s="290">
        <f>PK_N!A26</f>
        <v>0</v>
      </c>
      <c r="B141" s="292">
        <f>PK_N!B26</f>
        <v>0</v>
      </c>
      <c r="C141" s="292">
        <f>PK_N!C26</f>
        <v>0</v>
      </c>
      <c r="D141" s="293">
        <f>PK_N!D26</f>
        <v>0</v>
      </c>
      <c r="E141" s="293">
        <f>PK_N!E26</f>
        <v>0</v>
      </c>
      <c r="F141" s="293">
        <f>PK_N!F26</f>
        <v>0</v>
      </c>
      <c r="G141" s="295">
        <f>PK_N!G26</f>
        <v>0</v>
      </c>
      <c r="H141" s="295">
        <f>PK_N!H26</f>
        <v>0</v>
      </c>
      <c r="I141" s="295">
        <f>PK_N!I26</f>
        <v>0</v>
      </c>
      <c r="J141" s="88" t="str">
        <f>PK_N!AI26</f>
        <v>PK</v>
      </c>
    </row>
    <row r="142" spans="1:10" ht="12.75">
      <c r="A142" s="290">
        <f>PK_N!A27</f>
        <v>0</v>
      </c>
      <c r="B142" s="292">
        <f>PK_N!B27</f>
        <v>0</v>
      </c>
      <c r="C142" s="292">
        <f>PK_N!C27</f>
        <v>0</v>
      </c>
      <c r="D142" s="293">
        <f>PK_N!D27</f>
        <v>0</v>
      </c>
      <c r="E142" s="293">
        <f>PK_N!E27</f>
        <v>0</v>
      </c>
      <c r="F142" s="293">
        <f>PK_N!F27</f>
        <v>0</v>
      </c>
      <c r="G142" s="295">
        <f>PK_N!G27</f>
        <v>0</v>
      </c>
      <c r="H142" s="295">
        <f>PK_N!H27</f>
        <v>0</v>
      </c>
      <c r="I142" s="295">
        <f>PK_N!I27</f>
        <v>0</v>
      </c>
      <c r="J142" s="88" t="str">
        <f>PK_N!AI27</f>
        <v>PK</v>
      </c>
    </row>
    <row r="143" spans="1:10" ht="12.75">
      <c r="A143" s="290">
        <f>PK_N!A28</f>
        <v>0</v>
      </c>
      <c r="B143" s="292">
        <f>PK_N!B28</f>
        <v>0</v>
      </c>
      <c r="C143" s="292">
        <f>PK_N!C28</f>
        <v>0</v>
      </c>
      <c r="D143" s="293">
        <f>PK_N!D28</f>
        <v>0</v>
      </c>
      <c r="E143" s="293">
        <f>PK_N!E28</f>
        <v>0</v>
      </c>
      <c r="F143" s="293">
        <f>PK_N!F28</f>
        <v>0</v>
      </c>
      <c r="G143" s="295">
        <f>PK_N!G28</f>
        <v>0</v>
      </c>
      <c r="H143" s="295">
        <f>PK_N!H28</f>
        <v>0</v>
      </c>
      <c r="I143" s="295">
        <f>PK_N!I28</f>
        <v>0</v>
      </c>
      <c r="J143" s="88" t="str">
        <f>PK_N!AI28</f>
        <v>PK</v>
      </c>
    </row>
    <row r="144" spans="1:10" ht="12.75">
      <c r="A144" s="290">
        <f>PK_N!A29</f>
        <v>0</v>
      </c>
      <c r="B144" s="292">
        <f>PK_N!B29</f>
        <v>0</v>
      </c>
      <c r="C144" s="292">
        <f>PK_N!C29</f>
        <v>0</v>
      </c>
      <c r="D144" s="293">
        <f>PK_N!D29</f>
        <v>0</v>
      </c>
      <c r="E144" s="293">
        <f>PK_N!E29</f>
        <v>0</v>
      </c>
      <c r="F144" s="293">
        <f>PK_N!F29</f>
        <v>0</v>
      </c>
      <c r="G144" s="295">
        <f>PK_N!G29</f>
        <v>0</v>
      </c>
      <c r="H144" s="295">
        <f>PK_N!H29</f>
        <v>0</v>
      </c>
      <c r="I144" s="295">
        <f>PK_N!I29</f>
        <v>0</v>
      </c>
      <c r="J144" s="88" t="str">
        <f>PK_N!AI29</f>
        <v>PK</v>
      </c>
    </row>
    <row r="145" spans="1:10" ht="12.75">
      <c r="A145" s="290">
        <f>PK_N!A30</f>
        <v>0</v>
      </c>
      <c r="B145" s="292">
        <f>PK_N!B30</f>
        <v>0</v>
      </c>
      <c r="C145" s="292">
        <f>PK_N!C30</f>
        <v>0</v>
      </c>
      <c r="D145" s="293">
        <f>PK_N!D30</f>
        <v>0</v>
      </c>
      <c r="E145" s="293">
        <f>PK_N!E30</f>
        <v>0</v>
      </c>
      <c r="F145" s="293">
        <f>PK_N!F30</f>
        <v>0</v>
      </c>
      <c r="G145" s="295">
        <f>PK_N!G30</f>
        <v>0</v>
      </c>
      <c r="H145" s="295">
        <f>PK_N!H30</f>
        <v>0</v>
      </c>
      <c r="I145" s="295">
        <f>PK_N!I30</f>
        <v>0</v>
      </c>
      <c r="J145" s="88" t="str">
        <f>PK_N!AI30</f>
        <v>PK</v>
      </c>
    </row>
    <row r="146" spans="1:10" ht="12.75">
      <c r="A146" s="290">
        <f>PK_N!A31</f>
        <v>0</v>
      </c>
      <c r="B146" s="292">
        <f>PK_N!B31</f>
        <v>0</v>
      </c>
      <c r="C146" s="292">
        <f>PK_N!C31</f>
        <v>0</v>
      </c>
      <c r="D146" s="293">
        <f>PK_N!D31</f>
        <v>0</v>
      </c>
      <c r="E146" s="293">
        <f>PK_N!E31</f>
        <v>0</v>
      </c>
      <c r="F146" s="293">
        <f>PK_N!F31</f>
        <v>0</v>
      </c>
      <c r="G146" s="295">
        <f>PK_N!G31</f>
        <v>0</v>
      </c>
      <c r="H146" s="295">
        <f>PK_N!H31</f>
        <v>0</v>
      </c>
      <c r="I146" s="295">
        <f>PK_N!I31</f>
        <v>0</v>
      </c>
      <c r="J146" s="88" t="str">
        <f>PK_N!AI31</f>
        <v>PK</v>
      </c>
    </row>
    <row r="147" spans="1:10" ht="12.75">
      <c r="A147" s="290">
        <f>PK_N!A32</f>
        <v>0</v>
      </c>
      <c r="B147" s="292">
        <f>PK_N!B32</f>
        <v>0</v>
      </c>
      <c r="C147" s="292">
        <f>PK_N!C32</f>
        <v>0</v>
      </c>
      <c r="D147" s="293">
        <f>PK_N!D32</f>
        <v>0</v>
      </c>
      <c r="E147" s="293">
        <f>PK_N!E32</f>
        <v>0</v>
      </c>
      <c r="F147" s="293">
        <f>PK_N!F32</f>
        <v>0</v>
      </c>
      <c r="G147" s="295">
        <f>PK_N!G32</f>
        <v>0</v>
      </c>
      <c r="H147" s="295">
        <f>PK_N!H32</f>
        <v>0</v>
      </c>
      <c r="I147" s="295">
        <f>PK_N!I32</f>
        <v>0</v>
      </c>
      <c r="J147" s="88" t="str">
        <f>PK_N!AI32</f>
        <v>PK</v>
      </c>
    </row>
    <row r="148" spans="1:10" ht="12.75">
      <c r="A148" s="290">
        <f>PK_N!A33</f>
        <v>0</v>
      </c>
      <c r="B148" s="292">
        <f>PK_N!B33</f>
        <v>0</v>
      </c>
      <c r="C148" s="292">
        <f>PK_N!C33</f>
        <v>0</v>
      </c>
      <c r="D148" s="293">
        <f>PK_N!D33</f>
        <v>0</v>
      </c>
      <c r="E148" s="293">
        <f>PK_N!E33</f>
        <v>0</v>
      </c>
      <c r="F148" s="293">
        <f>PK_N!F33</f>
        <v>0</v>
      </c>
      <c r="G148" s="295">
        <f>PK_N!G33</f>
        <v>0</v>
      </c>
      <c r="H148" s="295">
        <f>PK_N!H33</f>
        <v>0</v>
      </c>
      <c r="I148" s="295">
        <f>PK_N!I33</f>
        <v>0</v>
      </c>
      <c r="J148" s="88" t="str">
        <f>PK_N!AI33</f>
        <v>PK</v>
      </c>
    </row>
    <row r="149" spans="1:10" ht="12.75">
      <c r="A149" s="290">
        <f>PK_N!A4</f>
        <v>39</v>
      </c>
      <c r="B149" s="292" t="str">
        <f>PK_N!B4</f>
        <v>KOLLÁR IMRE</v>
      </c>
      <c r="C149" s="292" t="str">
        <f>PK_N!C4</f>
        <v>HÁRTÓ LÁSZLÓ</v>
      </c>
      <c r="D149" s="293">
        <f>PK_N!D4</f>
        <v>0</v>
      </c>
      <c r="E149" s="293">
        <f>PK_N!E4</f>
        <v>0</v>
      </c>
      <c r="F149" s="293">
        <f>PK_N!F4</f>
        <v>0</v>
      </c>
      <c r="G149" s="295">
        <f>PK_N!G4</f>
        <v>0.005034722222222222</v>
      </c>
      <c r="H149" s="295">
        <f>PK_N!H4</f>
        <v>0.006782407407407407</v>
      </c>
      <c r="I149" s="295">
        <f>PK_N!I4</f>
        <v>0.011817129629629629</v>
      </c>
      <c r="J149" s="88" t="str">
        <f>PK_N!AI4</f>
        <v>PK</v>
      </c>
    </row>
    <row r="150" spans="1:10" ht="12.75">
      <c r="A150" s="290">
        <f>PK_N!A6</f>
        <v>25</v>
      </c>
      <c r="B150" s="292" t="str">
        <f>PK_N!B6</f>
        <v>LAVATI GYÖRGY</v>
      </c>
      <c r="C150" s="292" t="str">
        <f>PK_N!C6</f>
        <v>LAVATI NORBERT</v>
      </c>
      <c r="D150" s="293">
        <f>PK_N!D6</f>
        <v>200</v>
      </c>
      <c r="E150" s="293">
        <f>PK_N!E6</f>
        <v>0</v>
      </c>
      <c r="F150" s="293">
        <f>PK_N!F6</f>
        <v>200</v>
      </c>
      <c r="G150" s="295">
        <f>PK_N!G6</f>
        <v>0.008530092592592593</v>
      </c>
      <c r="H150" s="295">
        <f>PK_N!H6</f>
        <v>0.01351851851851852</v>
      </c>
      <c r="I150" s="295">
        <f>PK_N!I6</f>
        <v>0.022048611111111113</v>
      </c>
      <c r="J150" s="88" t="str">
        <f>PK_N!AI6</f>
        <v>PK</v>
      </c>
    </row>
    <row r="151" spans="1:10" ht="12.75">
      <c r="A151" s="290">
        <f>PK_N!A5</f>
        <v>14</v>
      </c>
      <c r="B151" s="292" t="str">
        <f>PK_N!B5</f>
        <v>PINTÉR ATTILA </v>
      </c>
      <c r="C151" s="292" t="str">
        <f>PK_N!C5</f>
        <v>VARGA ÉVA</v>
      </c>
      <c r="D151" s="293">
        <f>PK_N!D5</f>
        <v>300</v>
      </c>
      <c r="E151" s="293">
        <f>PK_N!E5</f>
        <v>0</v>
      </c>
      <c r="F151" s="293">
        <f>PK_N!F5</f>
        <v>300</v>
      </c>
      <c r="G151" s="295">
        <f>PK_N!G5</f>
        <v>0.009293981481481481</v>
      </c>
      <c r="H151" s="295">
        <f>PK_N!H5</f>
        <v>0.005185185185185186</v>
      </c>
      <c r="I151" s="295">
        <f>PK_N!I5</f>
        <v>0.014479166666666668</v>
      </c>
      <c r="J151" s="88" t="str">
        <f>PK_N!AI5</f>
        <v>PK</v>
      </c>
    </row>
    <row r="152" spans="1:10" ht="12.75">
      <c r="A152" s="290">
        <f>PN_N!A19</f>
        <v>0</v>
      </c>
      <c r="B152" s="292">
        <f>PN_N!B19</f>
        <v>0</v>
      </c>
      <c r="C152" s="292">
        <f>PN_N!C19</f>
        <v>0</v>
      </c>
      <c r="D152" s="293">
        <f>PN_N!D19</f>
        <v>0</v>
      </c>
      <c r="E152" s="293">
        <f>PN_N!E19</f>
        <v>0</v>
      </c>
      <c r="F152" s="293">
        <f>PN_N!F19</f>
        <v>0</v>
      </c>
      <c r="G152" s="295">
        <f>PN_N!G19</f>
        <v>0</v>
      </c>
      <c r="H152" s="295">
        <f>PN_N!H19</f>
        <v>0</v>
      </c>
      <c r="I152" s="295">
        <f>PN_N!I19</f>
        <v>0</v>
      </c>
      <c r="J152" s="88" t="str">
        <f>PN_N!AI19</f>
        <v>PN</v>
      </c>
    </row>
    <row r="153" spans="1:10" ht="12.75">
      <c r="A153" s="290">
        <f>PN_N!A20</f>
        <v>0</v>
      </c>
      <c r="B153" s="292">
        <f>PN_N!B20</f>
        <v>0</v>
      </c>
      <c r="C153" s="292">
        <f>PN_N!C20</f>
        <v>0</v>
      </c>
      <c r="D153" s="293">
        <f>PN_N!D20</f>
        <v>0</v>
      </c>
      <c r="E153" s="293">
        <f>PN_N!E20</f>
        <v>0</v>
      </c>
      <c r="F153" s="293">
        <f>PN_N!F20</f>
        <v>0</v>
      </c>
      <c r="G153" s="295">
        <f>PN_N!G20</f>
        <v>0</v>
      </c>
      <c r="H153" s="295">
        <f>PN_N!H20</f>
        <v>0</v>
      </c>
      <c r="I153" s="295">
        <f>PN_N!I20</f>
        <v>0</v>
      </c>
      <c r="J153" s="88" t="str">
        <f>PN_N!AI20</f>
        <v>PN</v>
      </c>
    </row>
    <row r="154" spans="1:10" ht="12.75">
      <c r="A154" s="290">
        <f>PN_N!A21</f>
        <v>0</v>
      </c>
      <c r="B154" s="292">
        <f>PN_N!B21</f>
        <v>0</v>
      </c>
      <c r="C154" s="292">
        <f>PN_N!C21</f>
        <v>0</v>
      </c>
      <c r="D154" s="293">
        <f>PN_N!D21</f>
        <v>0</v>
      </c>
      <c r="E154" s="293">
        <f>PN_N!E21</f>
        <v>0</v>
      </c>
      <c r="F154" s="293">
        <f>PN_N!F21</f>
        <v>0</v>
      </c>
      <c r="G154" s="295">
        <f>PN_N!G21</f>
        <v>0</v>
      </c>
      <c r="H154" s="295">
        <f>PN_N!H21</f>
        <v>0</v>
      </c>
      <c r="I154" s="295">
        <f>PN_N!I21</f>
        <v>0</v>
      </c>
      <c r="J154" s="88" t="str">
        <f>PN_N!AI21</f>
        <v>PN</v>
      </c>
    </row>
    <row r="155" spans="1:10" ht="12.75">
      <c r="A155" s="290">
        <f>PN_N!A22</f>
        <v>0</v>
      </c>
      <c r="B155" s="292">
        <f>PN_N!B22</f>
        <v>0</v>
      </c>
      <c r="C155" s="292">
        <f>PN_N!C22</f>
        <v>0</v>
      </c>
      <c r="D155" s="293">
        <f>PN_N!D22</f>
        <v>0</v>
      </c>
      <c r="E155" s="293">
        <f>PN_N!E22</f>
        <v>0</v>
      </c>
      <c r="F155" s="293">
        <f>PN_N!F22</f>
        <v>0</v>
      </c>
      <c r="G155" s="295">
        <f>PN_N!G22</f>
        <v>0</v>
      </c>
      <c r="H155" s="295">
        <f>PN_N!H22</f>
        <v>0</v>
      </c>
      <c r="I155" s="295">
        <f>PN_N!I22</f>
        <v>0</v>
      </c>
      <c r="J155" s="88" t="str">
        <f>PN_N!AI22</f>
        <v>PN</v>
      </c>
    </row>
    <row r="156" spans="1:10" ht="12.75">
      <c r="A156" s="290">
        <f>PN_N!A23</f>
        <v>0</v>
      </c>
      <c r="B156" s="292">
        <f>PN_N!B23</f>
        <v>0</v>
      </c>
      <c r="C156" s="292">
        <f>PN_N!C23</f>
        <v>0</v>
      </c>
      <c r="D156" s="293">
        <f>PN_N!D23</f>
        <v>0</v>
      </c>
      <c r="E156" s="293">
        <f>PN_N!E23</f>
        <v>0</v>
      </c>
      <c r="F156" s="293">
        <f>PN_N!F23</f>
        <v>0</v>
      </c>
      <c r="G156" s="295">
        <f>PN_N!G23</f>
        <v>0</v>
      </c>
      <c r="H156" s="295">
        <f>PN_N!H23</f>
        <v>0</v>
      </c>
      <c r="I156" s="295">
        <f>PN_N!I23</f>
        <v>0</v>
      </c>
      <c r="J156" s="88" t="str">
        <f>PN_N!AI23</f>
        <v>PN</v>
      </c>
    </row>
    <row r="157" spans="1:10" ht="12.75">
      <c r="A157" s="290">
        <f>PN_N!A24</f>
        <v>0</v>
      </c>
      <c r="B157" s="292">
        <f>PN_N!B24</f>
        <v>0</v>
      </c>
      <c r="C157" s="292">
        <f>PN_N!C24</f>
        <v>0</v>
      </c>
      <c r="D157" s="293">
        <f>PN_N!D24</f>
        <v>0</v>
      </c>
      <c r="E157" s="293">
        <f>PN_N!E24</f>
        <v>0</v>
      </c>
      <c r="F157" s="293">
        <f>PN_N!F24</f>
        <v>0</v>
      </c>
      <c r="G157" s="295">
        <f>PN_N!G24</f>
        <v>0</v>
      </c>
      <c r="H157" s="295">
        <f>PN_N!H24</f>
        <v>0</v>
      </c>
      <c r="I157" s="295">
        <f>PN_N!I24</f>
        <v>0</v>
      </c>
      <c r="J157" s="88" t="str">
        <f>PN_N!AI24</f>
        <v>PN</v>
      </c>
    </row>
    <row r="158" spans="1:10" ht="12.75">
      <c r="A158" s="290">
        <f>PN_N!A25</f>
        <v>0</v>
      </c>
      <c r="B158" s="292">
        <f>PN_N!B25</f>
        <v>0</v>
      </c>
      <c r="C158" s="292">
        <f>PN_N!C25</f>
        <v>0</v>
      </c>
      <c r="D158" s="293">
        <f>PN_N!D25</f>
        <v>0</v>
      </c>
      <c r="E158" s="293">
        <f>PN_N!E25</f>
        <v>0</v>
      </c>
      <c r="F158" s="293">
        <f>PN_N!F25</f>
        <v>0</v>
      </c>
      <c r="G158" s="295">
        <f>PN_N!G25</f>
        <v>0</v>
      </c>
      <c r="H158" s="295">
        <f>PN_N!H25</f>
        <v>0</v>
      </c>
      <c r="I158" s="295">
        <f>PN_N!I25</f>
        <v>0</v>
      </c>
      <c r="J158" s="88" t="str">
        <f>PN_N!AI25</f>
        <v>PN</v>
      </c>
    </row>
    <row r="159" spans="1:10" ht="12.75">
      <c r="A159" s="290">
        <f>PN_N!A26</f>
        <v>0</v>
      </c>
      <c r="B159" s="292">
        <f>PN_N!B26</f>
        <v>0</v>
      </c>
      <c r="C159" s="292">
        <f>PN_N!C26</f>
        <v>0</v>
      </c>
      <c r="D159" s="293">
        <f>PN_N!D26</f>
        <v>0</v>
      </c>
      <c r="E159" s="293">
        <f>PN_N!E26</f>
        <v>0</v>
      </c>
      <c r="F159" s="293">
        <f>PN_N!F26</f>
        <v>0</v>
      </c>
      <c r="G159" s="295">
        <f>PN_N!G26</f>
        <v>0</v>
      </c>
      <c r="H159" s="295">
        <f>PN_N!H26</f>
        <v>0</v>
      </c>
      <c r="I159" s="295">
        <f>PN_N!I26</f>
        <v>0</v>
      </c>
      <c r="J159" s="88" t="str">
        <f>PN_N!AI26</f>
        <v>PN</v>
      </c>
    </row>
    <row r="160" spans="1:10" ht="12.75">
      <c r="A160" s="290">
        <f>PN_N!A27</f>
        <v>0</v>
      </c>
      <c r="B160" s="292">
        <f>PN_N!B27</f>
        <v>0</v>
      </c>
      <c r="C160" s="292">
        <f>PN_N!C27</f>
        <v>0</v>
      </c>
      <c r="D160" s="293">
        <f>PN_N!D27</f>
        <v>0</v>
      </c>
      <c r="E160" s="293">
        <f>PN_N!E27</f>
        <v>0</v>
      </c>
      <c r="F160" s="293">
        <f>PN_N!F27</f>
        <v>0</v>
      </c>
      <c r="G160" s="295">
        <f>PN_N!G27</f>
        <v>0</v>
      </c>
      <c r="H160" s="295">
        <f>PN_N!H27</f>
        <v>0</v>
      </c>
      <c r="I160" s="295">
        <f>PN_N!I27</f>
        <v>0</v>
      </c>
      <c r="J160" s="88" t="str">
        <f>PN_N!AI27</f>
        <v>PN</v>
      </c>
    </row>
    <row r="161" spans="1:10" ht="12.75">
      <c r="A161" s="290">
        <f>PN_N!A28</f>
        <v>0</v>
      </c>
      <c r="B161" s="292">
        <f>PN_N!B28</f>
        <v>0</v>
      </c>
      <c r="C161" s="292">
        <f>PN_N!C28</f>
        <v>0</v>
      </c>
      <c r="D161" s="293">
        <f>PN_N!D28</f>
        <v>0</v>
      </c>
      <c r="E161" s="293">
        <f>PN_N!E28</f>
        <v>0</v>
      </c>
      <c r="F161" s="293">
        <f>PN_N!F28</f>
        <v>0</v>
      </c>
      <c r="G161" s="295">
        <f>PN_N!G28</f>
        <v>0</v>
      </c>
      <c r="H161" s="295">
        <f>PN_N!H28</f>
        <v>0</v>
      </c>
      <c r="I161" s="295">
        <f>PN_N!I28</f>
        <v>0</v>
      </c>
      <c r="J161" s="88" t="str">
        <f>PN_N!AI28</f>
        <v>PN</v>
      </c>
    </row>
    <row r="162" spans="1:10" ht="12.75">
      <c r="A162" s="290">
        <f>PN_N!A29</f>
        <v>0</v>
      </c>
      <c r="B162" s="292">
        <f>PN_N!B29</f>
        <v>0</v>
      </c>
      <c r="C162" s="292">
        <f>PN_N!C29</f>
        <v>0</v>
      </c>
      <c r="D162" s="293">
        <f>PN_N!D29</f>
        <v>0</v>
      </c>
      <c r="E162" s="293">
        <f>PN_N!E29</f>
        <v>0</v>
      </c>
      <c r="F162" s="293">
        <f>PN_N!F29</f>
        <v>0</v>
      </c>
      <c r="G162" s="295">
        <f>PN_N!G29</f>
        <v>0</v>
      </c>
      <c r="H162" s="295">
        <f>PN_N!H29</f>
        <v>0</v>
      </c>
      <c r="I162" s="295">
        <f>PN_N!I29</f>
        <v>0</v>
      </c>
      <c r="J162" s="88" t="str">
        <f>PN_N!AI29</f>
        <v>PN</v>
      </c>
    </row>
    <row r="163" spans="1:10" ht="12.75">
      <c r="A163" s="290">
        <f>PN_N!A30</f>
        <v>0</v>
      </c>
      <c r="B163" s="292">
        <f>PN_N!B30</f>
        <v>0</v>
      </c>
      <c r="C163" s="292">
        <f>PN_N!C30</f>
        <v>0</v>
      </c>
      <c r="D163" s="293">
        <f>PN_N!D30</f>
        <v>0</v>
      </c>
      <c r="E163" s="293">
        <f>PN_N!E30</f>
        <v>0</v>
      </c>
      <c r="F163" s="293">
        <f>PN_N!F30</f>
        <v>0</v>
      </c>
      <c r="G163" s="295">
        <f>PN_N!G30</f>
        <v>0</v>
      </c>
      <c r="H163" s="295">
        <f>PN_N!H30</f>
        <v>0</v>
      </c>
      <c r="I163" s="295">
        <f>PN_N!I30</f>
        <v>0</v>
      </c>
      <c r="J163" s="88" t="str">
        <f>PN_N!AI30</f>
        <v>PN</v>
      </c>
    </row>
    <row r="164" spans="1:10" ht="12.75">
      <c r="A164" s="290">
        <f>PN_N!A31</f>
        <v>0</v>
      </c>
      <c r="B164" s="292">
        <f>PN_N!B31</f>
        <v>0</v>
      </c>
      <c r="C164" s="292">
        <f>PN_N!C31</f>
        <v>0</v>
      </c>
      <c r="D164" s="293">
        <f>PN_N!D31</f>
        <v>0</v>
      </c>
      <c r="E164" s="293">
        <f>PN_N!E31</f>
        <v>0</v>
      </c>
      <c r="F164" s="293">
        <f>PN_N!F31</f>
        <v>0</v>
      </c>
      <c r="G164" s="295">
        <f>PN_N!G31</f>
        <v>0</v>
      </c>
      <c r="H164" s="295">
        <f>PN_N!H31</f>
        <v>0</v>
      </c>
      <c r="I164" s="295">
        <f>PN_N!I31</f>
        <v>0</v>
      </c>
      <c r="J164" s="88" t="str">
        <f>PN_N!AI31</f>
        <v>PN</v>
      </c>
    </row>
    <row r="165" spans="1:10" ht="12.75">
      <c r="A165" s="290">
        <f>PN_N!A32</f>
        <v>0</v>
      </c>
      <c r="B165" s="292">
        <f>PN_N!B32</f>
        <v>0</v>
      </c>
      <c r="C165" s="292">
        <f>PN_N!C32</f>
        <v>0</v>
      </c>
      <c r="D165" s="293">
        <f>PN_N!D32</f>
        <v>0</v>
      </c>
      <c r="E165" s="293">
        <f>PN_N!E32</f>
        <v>0</v>
      </c>
      <c r="F165" s="293">
        <f>PN_N!F32</f>
        <v>0</v>
      </c>
      <c r="G165" s="295">
        <f>PN_N!G32</f>
        <v>0</v>
      </c>
      <c r="H165" s="295">
        <f>PN_N!H32</f>
        <v>0</v>
      </c>
      <c r="I165" s="295">
        <f>PN_N!I32</f>
        <v>0</v>
      </c>
      <c r="J165" s="88" t="str">
        <f>PN_N!AI32</f>
        <v>PN</v>
      </c>
    </row>
    <row r="166" spans="1:10" ht="12.75">
      <c r="A166" s="290">
        <f>PN_N!A33</f>
        <v>0</v>
      </c>
      <c r="B166" s="292">
        <f>PN_N!B33</f>
        <v>0</v>
      </c>
      <c r="C166" s="292">
        <f>PN_N!C33</f>
        <v>0</v>
      </c>
      <c r="D166" s="293">
        <f>PN_N!D33</f>
        <v>0</v>
      </c>
      <c r="E166" s="293">
        <f>PN_N!E33</f>
        <v>0</v>
      </c>
      <c r="F166" s="293">
        <f>PN_N!F33</f>
        <v>0</v>
      </c>
      <c r="G166" s="295">
        <f>PN_N!G33</f>
        <v>0</v>
      </c>
      <c r="H166" s="295">
        <f>PN_N!H33</f>
        <v>0</v>
      </c>
      <c r="I166" s="295">
        <f>PN_N!I33</f>
        <v>0</v>
      </c>
      <c r="J166" s="88" t="str">
        <f>PN_N!AI33</f>
        <v>PN</v>
      </c>
    </row>
    <row r="167" spans="1:10" ht="12.75">
      <c r="A167" s="290">
        <f>PN_N!A5</f>
        <v>47</v>
      </c>
      <c r="B167" s="292" t="str">
        <f>PN_N!B5</f>
        <v>PÁLFY ZOLTÁN</v>
      </c>
      <c r="C167" s="292" t="str">
        <f>PN_N!C5</f>
        <v>PÁLFY PÉTER</v>
      </c>
      <c r="D167" s="293">
        <f>PN_N!D5</f>
        <v>0</v>
      </c>
      <c r="E167" s="293">
        <f>PN_N!E5</f>
        <v>0</v>
      </c>
      <c r="F167" s="293">
        <f>PN_N!F5</f>
        <v>0</v>
      </c>
      <c r="G167" s="295">
        <f>PN_N!G5</f>
        <v>0.004606481481481481</v>
      </c>
      <c r="H167" s="295">
        <f>PN_N!H5</f>
        <v>0.004780092592592593</v>
      </c>
      <c r="I167" s="295">
        <f>PN_N!I5</f>
        <v>0.009386574074074075</v>
      </c>
      <c r="J167" s="88" t="str">
        <f>PN_N!AI5</f>
        <v>PN</v>
      </c>
    </row>
    <row r="168" spans="1:10" ht="12.75">
      <c r="A168" s="290">
        <f>PN_N!A15</f>
        <v>28</v>
      </c>
      <c r="B168" s="292" t="str">
        <f>PN_N!B15</f>
        <v>KIS FERENC</v>
      </c>
      <c r="C168" s="292" t="str">
        <f>PN_N!C15</f>
        <v>RÁCZ DONÁT</v>
      </c>
      <c r="D168" s="293">
        <f>PN_N!D15</f>
        <v>0</v>
      </c>
      <c r="E168" s="293">
        <f>PN_N!E15</f>
        <v>0</v>
      </c>
      <c r="F168" s="293">
        <f>PN_N!F15</f>
        <v>0</v>
      </c>
      <c r="G168" s="295">
        <f>PN_N!G15</f>
        <v>0.006504629629629629</v>
      </c>
      <c r="H168" s="295">
        <f>PN_N!H15</f>
        <v>0.004803240740740741</v>
      </c>
      <c r="I168" s="295">
        <f>PN_N!I15</f>
        <v>0.011307870370370371</v>
      </c>
      <c r="J168" s="88" t="str">
        <f>PN_N!AI15</f>
        <v>PN</v>
      </c>
    </row>
    <row r="169" spans="1:10" ht="12.75">
      <c r="A169" s="290">
        <f>PN_N!A9</f>
        <v>15</v>
      </c>
      <c r="B169" s="292" t="str">
        <f>PN_N!B9</f>
        <v>RITTER JÁNOS</v>
      </c>
      <c r="C169" s="292" t="str">
        <f>PN_N!C9</f>
        <v>RITTER ATTILA</v>
      </c>
      <c r="D169" s="293">
        <f>PN_N!D9</f>
        <v>0</v>
      </c>
      <c r="E169" s="293">
        <f>PN_N!E9</f>
        <v>0</v>
      </c>
      <c r="F169" s="293">
        <f>PN_N!F9</f>
        <v>0</v>
      </c>
      <c r="G169" s="295">
        <f>PN_N!G9</f>
        <v>0.003634259259259259</v>
      </c>
      <c r="H169" s="295">
        <f>PN_N!H9</f>
        <v>0.003310185185185185</v>
      </c>
      <c r="I169" s="295">
        <f>PN_N!I9</f>
        <v>0.006944444444444444</v>
      </c>
      <c r="J169" s="88" t="str">
        <f>PN_N!AI9</f>
        <v>PN</v>
      </c>
    </row>
    <row r="170" spans="1:10" ht="12.75">
      <c r="A170" s="290">
        <f>PN_N!A10</f>
        <v>22</v>
      </c>
      <c r="B170" s="292" t="str">
        <f>PN_N!B10</f>
        <v>EKE BÁLINT</v>
      </c>
      <c r="C170" s="292" t="str">
        <f>PN_N!C10</f>
        <v>MISKEI ZOLTÁN</v>
      </c>
      <c r="D170" s="293">
        <f>PN_N!D10</f>
        <v>0</v>
      </c>
      <c r="E170" s="293">
        <f>PN_N!E10</f>
        <v>0</v>
      </c>
      <c r="F170" s="293">
        <f>PN_N!F10</f>
        <v>0</v>
      </c>
      <c r="G170" s="295">
        <f>PN_N!G10</f>
        <v>0.007164351851851852</v>
      </c>
      <c r="H170" s="295">
        <f>PN_N!H10</f>
        <v>0.009409722222222222</v>
      </c>
      <c r="I170" s="295">
        <f>PN_N!I10</f>
        <v>0.016574074074074074</v>
      </c>
      <c r="J170" s="88" t="str">
        <f>PN_N!AI10</f>
        <v>PN</v>
      </c>
    </row>
    <row r="171" spans="1:10" ht="12.75">
      <c r="A171" s="290">
        <f>PN_N!A17</f>
        <v>38</v>
      </c>
      <c r="B171" s="292" t="str">
        <f>PN_N!B17</f>
        <v>SZABÓ ZOLTÁN </v>
      </c>
      <c r="C171" s="292" t="str">
        <f>PN_N!C17</f>
        <v>SZABADI ISTVÁN</v>
      </c>
      <c r="D171" s="293">
        <f>PN_N!D17</f>
        <v>0</v>
      </c>
      <c r="E171" s="293">
        <f>PN_N!E17</f>
        <v>0</v>
      </c>
      <c r="F171" s="293">
        <f>PN_N!F17</f>
        <v>0</v>
      </c>
      <c r="G171" s="295">
        <f>PN_N!G17</f>
        <v>0.012708333333333334</v>
      </c>
      <c r="H171" s="295">
        <f>PN_N!H17</f>
        <v>0.0068402777777777785</v>
      </c>
      <c r="I171" s="295">
        <f>PN_N!I17</f>
        <v>0.019548611111111114</v>
      </c>
      <c r="J171" s="88" t="str">
        <f>PN_N!AI17</f>
        <v>PN</v>
      </c>
    </row>
    <row r="172" spans="1:10" ht="12.75">
      <c r="A172" s="290">
        <f>PN_N!A7</f>
        <v>35</v>
      </c>
      <c r="B172" s="292" t="str">
        <f>PN_N!B7</f>
        <v>PETHES ANDRÁS </v>
      </c>
      <c r="C172" s="292" t="str">
        <f>PN_N!C7</f>
        <v>TAKÁCS JÓZSEF</v>
      </c>
      <c r="D172" s="293">
        <f>PN_N!D7</f>
        <v>0</v>
      </c>
      <c r="E172" s="293">
        <f>PN_N!E7</f>
        <v>0</v>
      </c>
      <c r="F172" s="293">
        <f>PN_N!F7</f>
        <v>0</v>
      </c>
      <c r="G172" s="295">
        <f>PN_N!G7</f>
        <v>0.007094907407407407</v>
      </c>
      <c r="H172" s="295">
        <f>PN_N!H7</f>
        <v>0.0072106481481481475</v>
      </c>
      <c r="I172" s="295">
        <f>PN_N!I7</f>
        <v>0.014305555555555554</v>
      </c>
      <c r="J172" s="88" t="str">
        <f>PN_N!AI7</f>
        <v>PN</v>
      </c>
    </row>
    <row r="173" spans="1:10" ht="12.75">
      <c r="A173" s="290">
        <f>PN_N!A11</f>
        <v>29</v>
      </c>
      <c r="B173" s="292" t="str">
        <f>PN_N!B11</f>
        <v>JÉLÓ GÁBOR</v>
      </c>
      <c r="C173" s="292" t="str">
        <f>PN_N!C11</f>
        <v>VIDA-SZABA GÉZU</v>
      </c>
      <c r="D173" s="293">
        <f>PN_N!D11</f>
        <v>200</v>
      </c>
      <c r="E173" s="293">
        <f>PN_N!E11</f>
        <v>300</v>
      </c>
      <c r="F173" s="293">
        <f>PN_N!F11</f>
        <v>500</v>
      </c>
      <c r="G173" s="295">
        <f>PN_N!G11</f>
        <v>0.004456018518518519</v>
      </c>
      <c r="H173" s="295">
        <f>PN_N!H11</f>
        <v>0.0035185185185185185</v>
      </c>
      <c r="I173" s="295">
        <f>PN_N!I11</f>
        <v>0.007974537037037037</v>
      </c>
      <c r="J173" s="88" t="str">
        <f>PN_N!AI11</f>
        <v>PN</v>
      </c>
    </row>
    <row r="174" spans="1:10" ht="12.75">
      <c r="A174" s="290">
        <f>PN_N!A16</f>
        <v>32</v>
      </c>
      <c r="B174" s="292" t="str">
        <f>PN_N!B16</f>
        <v>LÁZÁR KORNÉL</v>
      </c>
      <c r="C174" s="292" t="str">
        <f>PN_N!C16</f>
        <v>LÁZÁR KONRÁD</v>
      </c>
      <c r="D174" s="293">
        <f>PN_N!D16</f>
        <v>200</v>
      </c>
      <c r="E174" s="293">
        <f>PN_N!E16</f>
        <v>200</v>
      </c>
      <c r="F174" s="293">
        <f>PN_N!F16</f>
        <v>400</v>
      </c>
      <c r="G174" s="295">
        <f>PN_N!G16</f>
        <v>0.006203703703703704</v>
      </c>
      <c r="H174" s="295">
        <f>PN_N!H16</f>
        <v>0.0060648148148148145</v>
      </c>
      <c r="I174" s="295">
        <f>PN_N!I16</f>
        <v>0.012268518518518519</v>
      </c>
      <c r="J174" s="88" t="str">
        <f>PN_N!AI16</f>
        <v>PN</v>
      </c>
    </row>
    <row r="175" spans="1:10" ht="12.75">
      <c r="A175" s="290">
        <f>PN_N!A8</f>
        <v>50</v>
      </c>
      <c r="B175" s="292" t="str">
        <f>PN_N!B8</f>
        <v>PAPP LÁSZLÓ</v>
      </c>
      <c r="C175" s="292" t="str">
        <f>PN_N!C8</f>
        <v>PAPP LÁSZLÓ</v>
      </c>
      <c r="D175" s="293">
        <f>PN_N!D8</f>
        <v>200</v>
      </c>
      <c r="E175" s="293">
        <f>PN_N!E8</f>
        <v>0</v>
      </c>
      <c r="F175" s="293">
        <f>PN_N!F8</f>
        <v>200</v>
      </c>
      <c r="G175" s="295">
        <f>PN_N!G8</f>
        <v>0.007407407407407407</v>
      </c>
      <c r="H175" s="295">
        <f>PN_N!H8</f>
        <v>0.004768518518518519</v>
      </c>
      <c r="I175" s="295">
        <f>PN_N!I8</f>
        <v>0.012175925925925927</v>
      </c>
      <c r="J175" s="88" t="str">
        <f>PN_N!AI8</f>
        <v>PN</v>
      </c>
    </row>
    <row r="176" spans="1:10" ht="12.75">
      <c r="A176" s="290">
        <f>PN_N!A4</f>
        <v>52</v>
      </c>
      <c r="B176" s="292" t="str">
        <f>PN_N!B4</f>
        <v>RIZMAYER LÁSZLÓ</v>
      </c>
      <c r="C176" s="292" t="str">
        <f>PN_N!C4</f>
        <v>BOKROS ISTVÁN</v>
      </c>
      <c r="D176" s="293">
        <f>PN_N!D4</f>
        <v>200</v>
      </c>
      <c r="E176" s="293">
        <f>PN_N!E4</f>
        <v>0</v>
      </c>
      <c r="F176" s="293">
        <f>PN_N!F4</f>
        <v>200</v>
      </c>
      <c r="G176" s="295">
        <f>PN_N!G4</f>
        <v>0.009247685185185185</v>
      </c>
      <c r="H176" s="295">
        <f>PN_N!H4</f>
        <v>0.004918981481481482</v>
      </c>
      <c r="I176" s="295">
        <f>PN_N!I4</f>
        <v>0.014166666666666668</v>
      </c>
      <c r="J176" s="88" t="str">
        <f>PN_N!AI4</f>
        <v>PN</v>
      </c>
    </row>
    <row r="177" spans="1:10" ht="12.75">
      <c r="A177" s="290">
        <f>PN_N!A18</f>
        <v>33</v>
      </c>
      <c r="B177" s="292" t="str">
        <f>PN_N!B18</f>
        <v>DOMONYI LÁSZLÓ</v>
      </c>
      <c r="C177" s="292" t="str">
        <f>PN_N!C18</f>
        <v>LEHÓCZKI ZSOLT</v>
      </c>
      <c r="D177" s="293">
        <f>PN_N!D18</f>
        <v>200</v>
      </c>
      <c r="E177" s="293">
        <f>PN_N!E18</f>
        <v>0</v>
      </c>
      <c r="F177" s="293">
        <f>PN_N!F18</f>
        <v>200</v>
      </c>
      <c r="G177" s="295">
        <f>PN_N!G18</f>
        <v>0.009664351851851851</v>
      </c>
      <c r="H177" s="295">
        <f>PN_N!H18</f>
        <v>0.007893518518518518</v>
      </c>
      <c r="I177" s="295">
        <f>PN_N!I18</f>
        <v>0.01755787037037037</v>
      </c>
      <c r="J177" s="88" t="str">
        <f>PN_N!AI18</f>
        <v>PN</v>
      </c>
    </row>
    <row r="178" spans="1:10" ht="12.75">
      <c r="A178" s="290">
        <f>PN_N!A13</f>
        <v>7</v>
      </c>
      <c r="B178" s="292" t="str">
        <f>PN_N!B13</f>
        <v>SZERB PÉTER</v>
      </c>
      <c r="C178" s="292" t="str">
        <f>PN_N!C13</f>
        <v>TARCSAI SÁNDOR </v>
      </c>
      <c r="D178" s="293">
        <f>PN_N!D13</f>
        <v>400</v>
      </c>
      <c r="E178" s="293">
        <f>PN_N!E13</f>
        <v>0</v>
      </c>
      <c r="F178" s="293">
        <f>PN_N!F13</f>
        <v>400</v>
      </c>
      <c r="G178" s="295">
        <f>PN_N!G13</f>
        <v>0.006122685185185186</v>
      </c>
      <c r="H178" s="295">
        <f>PN_N!H13</f>
        <v>0.005092592592592593</v>
      </c>
      <c r="I178" s="295">
        <f>PN_N!I13</f>
        <v>0.011215277777777779</v>
      </c>
      <c r="J178" s="88" t="str">
        <f>PN_N!AI13</f>
        <v>PN</v>
      </c>
    </row>
    <row r="179" spans="1:10" ht="12.75">
      <c r="A179" s="290">
        <f>PN_N!A12</f>
        <v>13</v>
      </c>
      <c r="B179" s="292" t="str">
        <f>PN_N!B12</f>
        <v>TÓTH TAMÁS</v>
      </c>
      <c r="C179" s="292" t="str">
        <f>PN_N!C12</f>
        <v>TÓTH NÓRA</v>
      </c>
      <c r="D179" s="293">
        <f>PN_N!D12</f>
        <v>400</v>
      </c>
      <c r="E179" s="293">
        <f>PN_N!E12</f>
        <v>0</v>
      </c>
      <c r="F179" s="293">
        <f>PN_N!F12</f>
        <v>400</v>
      </c>
      <c r="G179" s="295">
        <f>PN_N!G12</f>
        <v>0.0061342592592592594</v>
      </c>
      <c r="H179" s="295">
        <f>PN_N!H12</f>
        <v>0.004618055555555556</v>
      </c>
      <c r="I179" s="295">
        <f>PN_N!I12</f>
        <v>0.010752314814814815</v>
      </c>
      <c r="J179" s="88" t="str">
        <f>PN_N!AI12</f>
        <v>PN</v>
      </c>
    </row>
    <row r="180" spans="1:10" ht="12.75">
      <c r="A180" s="290">
        <f>PN_N!A14</f>
        <v>4</v>
      </c>
      <c r="B180" s="292" t="str">
        <f>PN_N!B14</f>
        <v>ROMÁN BARBARA</v>
      </c>
      <c r="C180" s="292" t="str">
        <f>PN_N!C14</f>
        <v>VARGA ANDREA (BAGOOLY)</v>
      </c>
      <c r="D180" s="293">
        <f>PN_N!D14</f>
        <v>500</v>
      </c>
      <c r="E180" s="293">
        <f>PN_N!E14</f>
        <v>3800</v>
      </c>
      <c r="F180" s="293">
        <f>PN_N!F14</f>
        <v>4300</v>
      </c>
      <c r="G180" s="295">
        <f>PN_N!G14</f>
        <v>0.006087962962962963</v>
      </c>
      <c r="H180" s="295">
        <f>PN_N!H14</f>
        <v>0</v>
      </c>
      <c r="I180" s="295">
        <f>PN_N!I14</f>
        <v>0.006087962962962963</v>
      </c>
      <c r="J180" s="88" t="str">
        <f>PN_N!AI14</f>
        <v>PN</v>
      </c>
    </row>
    <row r="181" spans="1:10" ht="12.75">
      <c r="A181" s="290">
        <f>PN_N!A6</f>
        <v>45</v>
      </c>
      <c r="B181" s="292" t="str">
        <f>PN_N!B6</f>
        <v>POLECSÁK ANDRÁS</v>
      </c>
      <c r="C181" s="292" t="str">
        <f>PN_N!C6</f>
        <v>SZŰCS MÁRTON</v>
      </c>
      <c r="D181" s="293">
        <f>PN_N!D6</f>
        <v>1100</v>
      </c>
      <c r="E181" s="293">
        <f>PN_N!E6</f>
        <v>800</v>
      </c>
      <c r="F181" s="293">
        <f>PN_N!F6</f>
        <v>1900</v>
      </c>
      <c r="G181" s="295">
        <f>PN_N!G6</f>
        <v>0.0033912037037037036</v>
      </c>
      <c r="H181" s="295">
        <f>PN_N!H6</f>
        <v>0.007395833333333333</v>
      </c>
      <c r="I181" s="295">
        <f>PN_N!I6</f>
        <v>0.010787037037037036</v>
      </c>
      <c r="J181" s="88" t="str">
        <f>PN_N!AI6</f>
        <v>PN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selection activeCell="R19" sqref="R19"/>
    </sheetView>
  </sheetViews>
  <sheetFormatPr defaultColWidth="9.140625" defaultRowHeight="12.75"/>
  <cols>
    <col min="1" max="4" width="9.140625" style="88" customWidth="1"/>
    <col min="5" max="6" width="9.140625" style="297" customWidth="1"/>
    <col min="7" max="7" width="9.140625" style="298" customWidth="1"/>
    <col min="8" max="16384" width="9.140625" style="88" customWidth="1"/>
  </cols>
  <sheetData>
    <row r="1" spans="1:7" s="310" customFormat="1" ht="30" customHeight="1" thickBot="1">
      <c r="A1" s="310" t="s">
        <v>16</v>
      </c>
      <c r="B1" s="310" t="s">
        <v>17</v>
      </c>
      <c r="C1" s="310" t="s">
        <v>0</v>
      </c>
      <c r="D1" s="311" t="s">
        <v>246</v>
      </c>
      <c r="E1" s="312" t="s">
        <v>321</v>
      </c>
      <c r="F1" s="312" t="s">
        <v>322</v>
      </c>
      <c r="G1" s="313" t="s">
        <v>323</v>
      </c>
    </row>
    <row r="2" spans="1:7" ht="15.75" customHeight="1" thickBot="1">
      <c r="A2" s="140" t="str">
        <f>Nevezés!B3</f>
        <v>VIRÁG MIKLÓS</v>
      </c>
      <c r="B2" s="141" t="str">
        <f>Nevezés!C3</f>
        <v>SZEPESI ANTAL</v>
      </c>
      <c r="C2" s="141">
        <f>Nevezés!D3</f>
        <v>42</v>
      </c>
      <c r="D2" s="156" t="s">
        <v>247</v>
      </c>
      <c r="E2" s="297">
        <f>Nevezés!E3</f>
        <v>0.9354166666666667</v>
      </c>
      <c r="F2" s="297">
        <f>Nevezés!F3</f>
        <v>0.3986111111111111</v>
      </c>
      <c r="G2" s="298">
        <f>Nevezés!G3</f>
        <v>0</v>
      </c>
    </row>
    <row r="3" spans="1:7" ht="16.5" thickBot="1">
      <c r="A3" s="142" t="str">
        <f>Nevezés!B4</f>
        <v>MINTÁL RÓBERT</v>
      </c>
      <c r="B3" s="143" t="str">
        <f>Nevezés!C4</f>
        <v>MINTÁLNÉ VÖRÖS MARIANN</v>
      </c>
      <c r="C3" s="143">
        <f>Nevezés!D4</f>
        <v>44</v>
      </c>
      <c r="D3" s="156" t="s">
        <v>247</v>
      </c>
      <c r="E3" s="297">
        <f>Nevezés!E4</f>
        <v>0.9368055555555556</v>
      </c>
      <c r="F3" s="297">
        <f>Nevezés!F4</f>
        <v>0.40347222222222223</v>
      </c>
      <c r="G3" s="298">
        <f>Nevezés!G4</f>
        <v>0</v>
      </c>
    </row>
    <row r="4" spans="1:7" ht="16.5" thickBot="1">
      <c r="A4" s="142" t="str">
        <f>Nevezés!B5</f>
        <v>SZABADI ANDRÁS</v>
      </c>
      <c r="B4" s="143" t="str">
        <f>Nevezés!C5</f>
        <v>SZABADINÉ KRISZTINA</v>
      </c>
      <c r="C4" s="143">
        <f>Nevezés!D5</f>
        <v>48</v>
      </c>
      <c r="D4" s="156" t="s">
        <v>247</v>
      </c>
      <c r="E4" s="297">
        <f>Nevezés!E5</f>
        <v>0.938888888888889</v>
      </c>
      <c r="F4" s="297">
        <f>Nevezés!F5</f>
        <v>0.3972222222222222</v>
      </c>
      <c r="G4" s="298">
        <f>Nevezés!G5</f>
        <v>0</v>
      </c>
    </row>
    <row r="5" spans="1:7" ht="16.5" thickBot="1">
      <c r="A5" s="142" t="str">
        <f>Nevezés!B6</f>
        <v>GÖMÖRINÉ CSIBE</v>
      </c>
      <c r="B5" s="143" t="str">
        <f>Nevezés!C6</f>
        <v>GÁSPÁRNÉ KRISZTI </v>
      </c>
      <c r="C5" s="143">
        <f>Nevezés!D6</f>
        <v>18</v>
      </c>
      <c r="D5" s="156" t="s">
        <v>247</v>
      </c>
      <c r="E5" s="297">
        <f>Nevezés!E6</f>
        <v>0.91875</v>
      </c>
      <c r="F5" s="297">
        <f>Nevezés!F6</f>
        <v>0.3909722222222222</v>
      </c>
      <c r="G5" s="298">
        <f>Nevezés!G6</f>
        <v>0</v>
      </c>
    </row>
    <row r="6" spans="1:7" ht="16.5" thickBot="1">
      <c r="A6" s="142" t="str">
        <f>Nevezés!B7</f>
        <v>LAJOS ZALÁN</v>
      </c>
      <c r="B6" s="143" t="str">
        <f>Nevezés!C7</f>
        <v>FARKAS KATALIN SZÖSZI</v>
      </c>
      <c r="C6" s="143">
        <f>Nevezés!D7</f>
        <v>43</v>
      </c>
      <c r="D6" s="156" t="s">
        <v>247</v>
      </c>
      <c r="E6" s="297">
        <f>Nevezés!E7</f>
        <v>0.936111111111111</v>
      </c>
      <c r="F6" s="297">
        <f>Nevezés!F7</f>
        <v>0.4048611111111111</v>
      </c>
      <c r="G6" s="298">
        <f>Nevezés!G7</f>
        <v>0</v>
      </c>
    </row>
    <row r="7" spans="1:7" ht="16.5" thickBot="1">
      <c r="A7" s="142" t="str">
        <f>Nevezés!B8</f>
        <v>SZEGEDI PÁL</v>
      </c>
      <c r="B7" s="143" t="str">
        <f>Nevezés!C8</f>
        <v>BODOR TÓTH ZOLTÁN</v>
      </c>
      <c r="C7" s="143">
        <f>Nevezés!D8</f>
        <v>20</v>
      </c>
      <c r="D7" s="156" t="s">
        <v>247</v>
      </c>
      <c r="E7" s="297">
        <f>Nevezés!E8</f>
        <v>0.9208333333333334</v>
      </c>
      <c r="F7" s="297">
        <f>Nevezés!F8</f>
        <v>0.3951388888888889</v>
      </c>
      <c r="G7" s="298">
        <f>Nevezés!G8</f>
        <v>0</v>
      </c>
    </row>
    <row r="8" spans="1:7" ht="16.5" thickBot="1">
      <c r="A8" s="142" t="str">
        <f>Nevezés!B9</f>
        <v>FEHÉR FERENC</v>
      </c>
      <c r="B8" s="143" t="str">
        <f>Nevezés!C9</f>
        <v>HORNYIK TAMÁS</v>
      </c>
      <c r="C8" s="143">
        <f>Nevezés!D9</f>
        <v>8</v>
      </c>
      <c r="D8" s="156" t="s">
        <v>247</v>
      </c>
      <c r="E8" s="297">
        <f>Nevezés!E9</f>
        <v>0.9118055555555555</v>
      </c>
      <c r="F8" s="297">
        <f>Nevezés!F9</f>
        <v>0.39375</v>
      </c>
      <c r="G8" s="298">
        <f>Nevezés!G9</f>
        <v>0</v>
      </c>
    </row>
    <row r="9" spans="1:7" ht="16.5" thickBot="1">
      <c r="A9" s="142">
        <f>Nevezés!B10</f>
        <v>0</v>
      </c>
      <c r="B9" s="143">
        <f>Nevezés!C10</f>
        <v>0</v>
      </c>
      <c r="C9" s="143">
        <f>Nevezés!D10</f>
        <v>0</v>
      </c>
      <c r="D9" s="156" t="s">
        <v>247</v>
      </c>
      <c r="E9" s="297">
        <f>Nevezés!E10</f>
        <v>0</v>
      </c>
      <c r="F9" s="297">
        <f>Nevezés!F10</f>
        <v>0</v>
      </c>
      <c r="G9" s="298">
        <f>Nevezés!G10</f>
        <v>0</v>
      </c>
    </row>
    <row r="10" spans="1:7" ht="16.5" thickBot="1">
      <c r="A10" s="142">
        <f>Nevezés!B11</f>
        <v>0</v>
      </c>
      <c r="B10" s="143">
        <f>Nevezés!C11</f>
        <v>0</v>
      </c>
      <c r="C10" s="143">
        <f>Nevezés!D11</f>
        <v>0</v>
      </c>
      <c r="D10" s="156" t="s">
        <v>247</v>
      </c>
      <c r="E10" s="297">
        <f>Nevezés!E11</f>
        <v>0</v>
      </c>
      <c r="F10" s="297">
        <f>Nevezés!F11</f>
        <v>0</v>
      </c>
      <c r="G10" s="298">
        <f>Nevezés!G11</f>
        <v>0</v>
      </c>
    </row>
    <row r="11" spans="1:7" ht="16.5" thickBot="1">
      <c r="A11" s="142">
        <f>Nevezés!B12</f>
        <v>0</v>
      </c>
      <c r="B11" s="143">
        <f>Nevezés!C12</f>
        <v>0</v>
      </c>
      <c r="C11" s="143">
        <f>Nevezés!D12</f>
        <v>0</v>
      </c>
      <c r="D11" s="156" t="s">
        <v>247</v>
      </c>
      <c r="E11" s="297">
        <f>Nevezés!E12</f>
        <v>0</v>
      </c>
      <c r="F11" s="297">
        <f>Nevezés!F12</f>
        <v>0</v>
      </c>
      <c r="G11" s="298">
        <f>Nevezés!G12</f>
        <v>0</v>
      </c>
    </row>
    <row r="12" spans="1:7" ht="16.5" thickBot="1">
      <c r="A12" s="142">
        <f>Nevezés!B13</f>
        <v>0</v>
      </c>
      <c r="B12" s="143">
        <f>Nevezés!C13</f>
        <v>0</v>
      </c>
      <c r="C12" s="143">
        <f>Nevezés!D13</f>
        <v>0</v>
      </c>
      <c r="D12" s="156" t="s">
        <v>247</v>
      </c>
      <c r="E12" s="297">
        <f>Nevezés!E13</f>
        <v>0</v>
      </c>
      <c r="F12" s="297">
        <f>Nevezés!F13</f>
        <v>0</v>
      </c>
      <c r="G12" s="298">
        <f>Nevezés!G13</f>
        <v>0</v>
      </c>
    </row>
    <row r="13" spans="1:7" ht="16.5" thickBot="1">
      <c r="A13" s="142">
        <f>Nevezés!B14</f>
        <v>0</v>
      </c>
      <c r="B13" s="143">
        <f>Nevezés!C14</f>
        <v>0</v>
      </c>
      <c r="C13" s="143">
        <f>Nevezés!D14</f>
        <v>0</v>
      </c>
      <c r="D13" s="156" t="s">
        <v>247</v>
      </c>
      <c r="E13" s="297">
        <f>Nevezés!E14</f>
        <v>0</v>
      </c>
      <c r="F13" s="297">
        <f>Nevezés!F14</f>
        <v>0</v>
      </c>
      <c r="G13" s="298">
        <f>Nevezés!G14</f>
        <v>0</v>
      </c>
    </row>
    <row r="14" spans="1:7" ht="16.5" thickBot="1">
      <c r="A14" s="142">
        <f>Nevezés!B15</f>
        <v>0</v>
      </c>
      <c r="B14" s="143">
        <f>Nevezés!C15</f>
        <v>0</v>
      </c>
      <c r="C14" s="143">
        <f>Nevezés!D15</f>
        <v>0</v>
      </c>
      <c r="D14" s="156" t="s">
        <v>247</v>
      </c>
      <c r="E14" s="297">
        <f>Nevezés!E15</f>
        <v>0</v>
      </c>
      <c r="F14" s="297">
        <f>Nevezés!F15</f>
        <v>0</v>
      </c>
      <c r="G14" s="298">
        <f>Nevezés!G15</f>
        <v>0</v>
      </c>
    </row>
    <row r="15" spans="1:7" ht="16.5" thickBot="1">
      <c r="A15" s="142">
        <f>Nevezés!B16</f>
        <v>0</v>
      </c>
      <c r="B15" s="143">
        <f>Nevezés!C16</f>
        <v>0</v>
      </c>
      <c r="C15" s="143">
        <f>Nevezés!D16</f>
        <v>0</v>
      </c>
      <c r="D15" s="156" t="s">
        <v>247</v>
      </c>
      <c r="E15" s="297">
        <f>Nevezés!E16</f>
        <v>0</v>
      </c>
      <c r="F15" s="297">
        <f>Nevezés!F16</f>
        <v>0</v>
      </c>
      <c r="G15" s="298">
        <f>Nevezés!G16</f>
        <v>0</v>
      </c>
    </row>
    <row r="16" spans="1:7" ht="16.5" thickBot="1">
      <c r="A16" s="142">
        <f>Nevezés!B17</f>
        <v>0</v>
      </c>
      <c r="B16" s="143">
        <f>Nevezés!C17</f>
        <v>0</v>
      </c>
      <c r="C16" s="143">
        <f>Nevezés!D17</f>
        <v>0</v>
      </c>
      <c r="D16" s="156" t="s">
        <v>247</v>
      </c>
      <c r="E16" s="297">
        <f>Nevezés!E17</f>
        <v>0</v>
      </c>
      <c r="F16" s="297">
        <f>Nevezés!F17</f>
        <v>0</v>
      </c>
      <c r="G16" s="298">
        <f>Nevezés!G17</f>
        <v>0</v>
      </c>
    </row>
    <row r="17" spans="1:7" ht="16.5" thickBot="1">
      <c r="A17" s="142">
        <f>Nevezés!B18</f>
        <v>0</v>
      </c>
      <c r="B17" s="143">
        <f>Nevezés!C18</f>
        <v>0</v>
      </c>
      <c r="C17" s="143">
        <f>Nevezés!D18</f>
        <v>0</v>
      </c>
      <c r="D17" s="156" t="s">
        <v>247</v>
      </c>
      <c r="E17" s="297">
        <f>Nevezés!E18</f>
        <v>0</v>
      </c>
      <c r="F17" s="297">
        <f>Nevezés!F18</f>
        <v>0</v>
      </c>
      <c r="G17" s="298">
        <f>Nevezés!G18</f>
        <v>0</v>
      </c>
    </row>
    <row r="18" spans="1:7" ht="16.5" thickBot="1">
      <c r="A18" s="142">
        <f>Nevezés!B19</f>
        <v>0</v>
      </c>
      <c r="B18" s="143">
        <f>Nevezés!C19</f>
        <v>0</v>
      </c>
      <c r="C18" s="143">
        <f>Nevezés!D19</f>
        <v>0</v>
      </c>
      <c r="D18" s="156" t="s">
        <v>247</v>
      </c>
      <c r="E18" s="297">
        <f>Nevezés!E19</f>
        <v>0</v>
      </c>
      <c r="F18" s="297">
        <f>Nevezés!F19</f>
        <v>0</v>
      </c>
      <c r="G18" s="298">
        <f>Nevezés!G19</f>
        <v>0</v>
      </c>
    </row>
    <row r="19" spans="1:7" ht="16.5" thickBot="1">
      <c r="A19" s="142">
        <f>Nevezés!B20</f>
        <v>0</v>
      </c>
      <c r="B19" s="143">
        <f>Nevezés!C20</f>
        <v>0</v>
      </c>
      <c r="C19" s="143">
        <f>Nevezés!D20</f>
        <v>0</v>
      </c>
      <c r="D19" s="156" t="s">
        <v>247</v>
      </c>
      <c r="E19" s="297">
        <f>Nevezés!E20</f>
        <v>0</v>
      </c>
      <c r="F19" s="297">
        <f>Nevezés!F20</f>
        <v>0</v>
      </c>
      <c r="G19" s="298">
        <f>Nevezés!G20</f>
        <v>0</v>
      </c>
    </row>
    <row r="20" spans="1:7" ht="16.5" thickBot="1">
      <c r="A20" s="142">
        <f>Nevezés!B21</f>
        <v>0</v>
      </c>
      <c r="B20" s="143">
        <f>Nevezés!C21</f>
        <v>0</v>
      </c>
      <c r="C20" s="143">
        <f>Nevezés!D21</f>
        <v>0</v>
      </c>
      <c r="D20" s="156" t="s">
        <v>247</v>
      </c>
      <c r="E20" s="297">
        <f>Nevezés!E21</f>
        <v>0</v>
      </c>
      <c r="F20" s="297">
        <f>Nevezés!F21</f>
        <v>0</v>
      </c>
      <c r="G20" s="298">
        <f>Nevezés!G21</f>
        <v>0</v>
      </c>
    </row>
    <row r="21" spans="1:7" ht="16.5" thickBot="1">
      <c r="A21" s="142">
        <f>Nevezés!B22</f>
        <v>0</v>
      </c>
      <c r="B21" s="143">
        <f>Nevezés!C22</f>
        <v>0</v>
      </c>
      <c r="C21" s="143">
        <f>Nevezés!D22</f>
        <v>0</v>
      </c>
      <c r="D21" s="156" t="s">
        <v>247</v>
      </c>
      <c r="E21" s="297">
        <f>Nevezés!E22</f>
        <v>0</v>
      </c>
      <c r="F21" s="297">
        <f>Nevezés!F22</f>
        <v>0</v>
      </c>
      <c r="G21" s="298">
        <f>Nevezés!G22</f>
        <v>0</v>
      </c>
    </row>
    <row r="22" spans="1:7" ht="16.5" thickBot="1">
      <c r="A22" s="142">
        <f>Nevezés!B23</f>
        <v>0</v>
      </c>
      <c r="B22" s="143">
        <f>Nevezés!C23</f>
        <v>0</v>
      </c>
      <c r="C22" s="143">
        <f>Nevezés!D23</f>
        <v>0</v>
      </c>
      <c r="D22" s="156" t="s">
        <v>247</v>
      </c>
      <c r="E22" s="297">
        <f>Nevezés!E23</f>
        <v>0</v>
      </c>
      <c r="F22" s="297">
        <f>Nevezés!F23</f>
        <v>0</v>
      </c>
      <c r="G22" s="298">
        <f>Nevezés!G23</f>
        <v>0</v>
      </c>
    </row>
    <row r="23" spans="1:7" ht="16.5" thickBot="1">
      <c r="A23" s="142">
        <f>Nevezés!B24</f>
        <v>0</v>
      </c>
      <c r="B23" s="143">
        <f>Nevezés!C24</f>
        <v>0</v>
      </c>
      <c r="C23" s="143">
        <f>Nevezés!D24</f>
        <v>0</v>
      </c>
      <c r="D23" s="156" t="s">
        <v>247</v>
      </c>
      <c r="E23" s="297">
        <f>Nevezés!E24</f>
        <v>0</v>
      </c>
      <c r="F23" s="297">
        <f>Nevezés!F24</f>
        <v>0</v>
      </c>
      <c r="G23" s="298">
        <f>Nevezés!G24</f>
        <v>0</v>
      </c>
    </row>
    <row r="24" spans="1:7" ht="16.5" thickBot="1">
      <c r="A24" s="142">
        <f>Nevezés!B25</f>
        <v>0</v>
      </c>
      <c r="B24" s="143">
        <f>Nevezés!C25</f>
        <v>0</v>
      </c>
      <c r="C24" s="143">
        <f>Nevezés!D25</f>
        <v>0</v>
      </c>
      <c r="D24" s="156" t="s">
        <v>247</v>
      </c>
      <c r="E24" s="297">
        <f>Nevezés!E25</f>
        <v>0</v>
      </c>
      <c r="F24" s="297">
        <f>Nevezés!F25</f>
        <v>0</v>
      </c>
      <c r="G24" s="298">
        <f>Nevezés!G25</f>
        <v>0</v>
      </c>
    </row>
    <row r="25" spans="1:7" ht="16.5" thickBot="1">
      <c r="A25" s="142">
        <f>Nevezés!B26</f>
        <v>0</v>
      </c>
      <c r="B25" s="143">
        <f>Nevezés!C26</f>
        <v>0</v>
      </c>
      <c r="C25" s="143">
        <f>Nevezés!D26</f>
        <v>0</v>
      </c>
      <c r="D25" s="156" t="s">
        <v>247</v>
      </c>
      <c r="E25" s="297">
        <f>Nevezés!E26</f>
        <v>0</v>
      </c>
      <c r="F25" s="297">
        <f>Nevezés!F26</f>
        <v>0</v>
      </c>
      <c r="G25" s="298">
        <f>Nevezés!G26</f>
        <v>0</v>
      </c>
    </row>
    <row r="26" spans="1:7" ht="16.5" thickBot="1">
      <c r="A26" s="142">
        <f>Nevezés!B27</f>
        <v>0</v>
      </c>
      <c r="B26" s="143">
        <f>Nevezés!C27</f>
        <v>0</v>
      </c>
      <c r="C26" s="143">
        <f>Nevezés!D27</f>
        <v>0</v>
      </c>
      <c r="D26" s="156" t="s">
        <v>247</v>
      </c>
      <c r="E26" s="297">
        <f>Nevezés!E27</f>
        <v>0</v>
      </c>
      <c r="F26" s="297">
        <f>Nevezés!F27</f>
        <v>0</v>
      </c>
      <c r="G26" s="298">
        <f>Nevezés!G27</f>
        <v>0</v>
      </c>
    </row>
    <row r="27" spans="1:7" ht="16.5" thickBot="1">
      <c r="A27" s="142">
        <f>Nevezés!B28</f>
        <v>0</v>
      </c>
      <c r="B27" s="143">
        <f>Nevezés!C28</f>
        <v>0</v>
      </c>
      <c r="C27" s="143">
        <f>Nevezés!D28</f>
        <v>0</v>
      </c>
      <c r="D27" s="156" t="s">
        <v>247</v>
      </c>
      <c r="E27" s="297">
        <f>Nevezés!E28</f>
        <v>0</v>
      </c>
      <c r="F27" s="297">
        <f>Nevezés!F28</f>
        <v>0</v>
      </c>
      <c r="G27" s="298">
        <f>Nevezés!G28</f>
        <v>0</v>
      </c>
    </row>
    <row r="28" spans="1:7" ht="16.5" thickBot="1">
      <c r="A28" s="142">
        <f>Nevezés!B29</f>
        <v>0</v>
      </c>
      <c r="B28" s="143">
        <f>Nevezés!C29</f>
        <v>0</v>
      </c>
      <c r="C28" s="143">
        <f>Nevezés!D29</f>
        <v>0</v>
      </c>
      <c r="D28" s="156" t="s">
        <v>247</v>
      </c>
      <c r="E28" s="297">
        <f>Nevezés!E29</f>
        <v>0</v>
      </c>
      <c r="F28" s="297">
        <f>Nevezés!F29</f>
        <v>0</v>
      </c>
      <c r="G28" s="298">
        <f>Nevezés!G29</f>
        <v>0</v>
      </c>
    </row>
    <row r="29" spans="1:7" ht="16.5" thickBot="1">
      <c r="A29" s="142">
        <f>Nevezés!B30</f>
        <v>0</v>
      </c>
      <c r="B29" s="143">
        <f>Nevezés!C30</f>
        <v>0</v>
      </c>
      <c r="C29" s="143">
        <f>Nevezés!D30</f>
        <v>0</v>
      </c>
      <c r="D29" s="156" t="s">
        <v>247</v>
      </c>
      <c r="E29" s="297">
        <f>Nevezés!E30</f>
        <v>0</v>
      </c>
      <c r="F29" s="297">
        <f>Nevezés!F30</f>
        <v>0</v>
      </c>
      <c r="G29" s="298">
        <f>Nevezés!G30</f>
        <v>0</v>
      </c>
    </row>
    <row r="30" spans="1:7" ht="16.5" thickBot="1">
      <c r="A30" s="142">
        <f>Nevezés!B31</f>
        <v>0</v>
      </c>
      <c r="B30" s="143">
        <f>Nevezés!C31</f>
        <v>0</v>
      </c>
      <c r="C30" s="143">
        <f>Nevezés!D31</f>
        <v>0</v>
      </c>
      <c r="D30" s="156" t="s">
        <v>247</v>
      </c>
      <c r="E30" s="297">
        <f>Nevezés!E31</f>
        <v>0</v>
      </c>
      <c r="F30" s="297">
        <f>Nevezés!F31</f>
        <v>0</v>
      </c>
      <c r="G30" s="298">
        <f>Nevezés!G31</f>
        <v>0</v>
      </c>
    </row>
    <row r="31" spans="1:7" ht="16.5" thickBot="1">
      <c r="A31" s="144">
        <f>Nevezés!B32</f>
        <v>0</v>
      </c>
      <c r="B31" s="145">
        <f>Nevezés!C32</f>
        <v>0</v>
      </c>
      <c r="C31" s="145">
        <f>Nevezés!D32</f>
        <v>0</v>
      </c>
      <c r="D31" s="156" t="s">
        <v>247</v>
      </c>
      <c r="E31" s="297">
        <f>Nevezés!E32</f>
        <v>0</v>
      </c>
      <c r="F31" s="297">
        <f>Nevezés!F32</f>
        <v>0</v>
      </c>
      <c r="G31" s="298">
        <f>Nevezés!G32</f>
        <v>0</v>
      </c>
    </row>
    <row r="32" spans="1:7" ht="15.75" customHeight="1" thickBot="1">
      <c r="A32" s="140" t="str">
        <f>Nevezés!I3</f>
        <v>NAGY ZOLTÁN </v>
      </c>
      <c r="B32" s="141" t="str">
        <f>Nevezés!J3</f>
        <v>NAGY AMBRUS</v>
      </c>
      <c r="C32" s="141">
        <f>Nevezés!K3</f>
        <v>5</v>
      </c>
      <c r="D32" s="156" t="s">
        <v>248</v>
      </c>
      <c r="E32" s="297">
        <f>Nevezés!L3</f>
        <v>0.9097222222222222</v>
      </c>
      <c r="F32" s="297">
        <f>Nevezés!M3</f>
        <v>0.3854166666666667</v>
      </c>
      <c r="G32" s="298">
        <f>Nevezés!N3</f>
        <v>0</v>
      </c>
    </row>
    <row r="33" spans="1:7" ht="16.5" thickBot="1">
      <c r="A33" s="142" t="str">
        <f>Nevezés!I4</f>
        <v>WIDNER ATTILA</v>
      </c>
      <c r="B33" s="143" t="str">
        <f>Nevezés!J4</f>
        <v>FERRÓ RÓBERT</v>
      </c>
      <c r="C33" s="143">
        <f>Nevezés!K4</f>
        <v>30</v>
      </c>
      <c r="D33" s="156" t="s">
        <v>248</v>
      </c>
      <c r="E33" s="297">
        <f>Nevezés!L4</f>
        <v>0.9277777777777777</v>
      </c>
      <c r="F33" s="297">
        <f>Nevezés!M4</f>
        <v>0.4</v>
      </c>
      <c r="G33" s="298">
        <f>Nevezés!N4</f>
        <v>0</v>
      </c>
    </row>
    <row r="34" spans="1:7" ht="16.5" thickBot="1">
      <c r="A34" s="142" t="str">
        <f>Nevezés!I5</f>
        <v>LEHOCZKI ZSOLT</v>
      </c>
      <c r="B34" s="143" t="str">
        <f>Nevezés!J5</f>
        <v>VARGA ZSOLT</v>
      </c>
      <c r="C34" s="143">
        <f>Nevezés!K5</f>
        <v>27</v>
      </c>
      <c r="D34" s="156" t="s">
        <v>248</v>
      </c>
      <c r="E34" s="297">
        <f>Nevezés!L5</f>
        <v>0.9256944444444444</v>
      </c>
      <c r="F34" s="297">
        <f>Nevezés!M5</f>
        <v>0.3972222222222222</v>
      </c>
      <c r="G34" s="298">
        <f>Nevezés!N5</f>
        <v>0</v>
      </c>
    </row>
    <row r="35" spans="1:7" ht="16.5" thickBot="1">
      <c r="A35" s="142" t="str">
        <f>Nevezés!I6</f>
        <v>FUDELA LÁSZLÓ</v>
      </c>
      <c r="B35" s="143" t="str">
        <f>Nevezés!J6</f>
        <v>SZABÓ PÉTER</v>
      </c>
      <c r="C35" s="143">
        <f>Nevezés!K6</f>
        <v>12</v>
      </c>
      <c r="D35" s="156" t="s">
        <v>248</v>
      </c>
      <c r="E35" s="297">
        <f>Nevezés!L6</f>
        <v>0.9152777777777777</v>
      </c>
      <c r="F35" s="297">
        <f>Nevezés!M6</f>
        <v>0.3847222222222222</v>
      </c>
      <c r="G35" s="298">
        <f>Nevezés!N6</f>
        <v>0</v>
      </c>
    </row>
    <row r="36" spans="1:7" ht="16.5" thickBot="1">
      <c r="A36" s="142" t="str">
        <f>Nevezés!I7</f>
        <v>GÖMÖRI ISTVÁN</v>
      </c>
      <c r="B36" s="143" t="str">
        <f>Nevezés!J7</f>
        <v>SZEMLICS LÁSZLÓ</v>
      </c>
      <c r="C36" s="143">
        <f>Nevezés!K7</f>
        <v>2</v>
      </c>
      <c r="D36" s="156" t="s">
        <v>248</v>
      </c>
      <c r="E36" s="297">
        <f>Nevezés!L7</f>
        <v>0.907638888888889</v>
      </c>
      <c r="F36" s="297">
        <f>Nevezés!M7</f>
        <v>0.38819444444444445</v>
      </c>
      <c r="G36" s="298">
        <f>Nevezés!N7</f>
        <v>0</v>
      </c>
    </row>
    <row r="37" spans="1:7" ht="16.5" thickBot="1">
      <c r="A37" s="142" t="str">
        <f>Nevezés!I8</f>
        <v>KAJDOCSI ADRIÁN</v>
      </c>
      <c r="B37" s="143" t="str">
        <f>Nevezés!J8</f>
        <v>FARKAS ANDREA</v>
      </c>
      <c r="C37" s="143">
        <f>Nevezés!K8</f>
        <v>19</v>
      </c>
      <c r="D37" s="156" t="s">
        <v>248</v>
      </c>
      <c r="E37" s="297">
        <f>Nevezés!L8</f>
        <v>0.91875</v>
      </c>
      <c r="F37" s="297">
        <f>Nevezés!M8</f>
        <v>0.3902777777777778</v>
      </c>
      <c r="G37" s="298">
        <f>Nevezés!N8</f>
        <v>0</v>
      </c>
    </row>
    <row r="38" spans="1:7" ht="16.5" thickBot="1">
      <c r="A38" s="142" t="str">
        <f>Nevezés!I9</f>
        <v>BARTOS PÁL</v>
      </c>
      <c r="B38" s="143" t="str">
        <f>Nevezés!J9</f>
        <v>BARTOS ERNŐ</v>
      </c>
      <c r="C38" s="143">
        <f>Nevezés!K9</f>
        <v>23</v>
      </c>
      <c r="D38" s="156" t="s">
        <v>248</v>
      </c>
      <c r="E38" s="297">
        <f>Nevezés!L9</f>
        <v>0.9222222222222222</v>
      </c>
      <c r="F38" s="297">
        <f>Nevezés!M9</f>
        <v>0.3902777777777778</v>
      </c>
      <c r="G38" s="298">
        <f>Nevezés!N9</f>
        <v>0</v>
      </c>
    </row>
    <row r="39" spans="1:7" ht="16.5" thickBot="1">
      <c r="A39" s="142" t="str">
        <f>Nevezés!I10</f>
        <v>OLÉ ISTVÁN</v>
      </c>
      <c r="B39" s="143" t="str">
        <f>Nevezés!J10</f>
        <v>MAJOR BÉLA </v>
      </c>
      <c r="C39" s="143">
        <f>Nevezés!K10</f>
        <v>10</v>
      </c>
      <c r="D39" s="156" t="s">
        <v>248</v>
      </c>
      <c r="E39" s="297">
        <f>Nevezés!L10</f>
        <v>0.9138888888888889</v>
      </c>
      <c r="F39" s="297">
        <f>Nevezés!M10</f>
        <v>0.39166666666666666</v>
      </c>
      <c r="G39" s="298">
        <f>Nevezés!N10</f>
        <v>0</v>
      </c>
    </row>
    <row r="40" spans="1:7" ht="16.5" thickBot="1">
      <c r="A40" s="142">
        <f>Nevezés!I11</f>
        <v>0</v>
      </c>
      <c r="B40" s="143">
        <f>Nevezés!J11</f>
        <v>0</v>
      </c>
      <c r="C40" s="143">
        <f>Nevezés!K11</f>
        <v>0</v>
      </c>
      <c r="D40" s="156" t="s">
        <v>248</v>
      </c>
      <c r="E40" s="297">
        <f>Nevezés!L11</f>
        <v>0</v>
      </c>
      <c r="F40" s="297">
        <f>Nevezés!M11</f>
        <v>0</v>
      </c>
      <c r="G40" s="298">
        <f>Nevezés!N11</f>
        <v>0</v>
      </c>
    </row>
    <row r="41" spans="1:7" ht="16.5" thickBot="1">
      <c r="A41" s="142">
        <f>Nevezés!I12</f>
        <v>0</v>
      </c>
      <c r="B41" s="143">
        <f>Nevezés!J12</f>
        <v>0</v>
      </c>
      <c r="C41" s="143">
        <f>Nevezés!K12</f>
        <v>0</v>
      </c>
      <c r="D41" s="156" t="s">
        <v>248</v>
      </c>
      <c r="E41" s="297">
        <f>Nevezés!L12</f>
        <v>0</v>
      </c>
      <c r="F41" s="297">
        <f>Nevezés!M12</f>
        <v>0</v>
      </c>
      <c r="G41" s="298">
        <f>Nevezés!N12</f>
        <v>0</v>
      </c>
    </row>
    <row r="42" spans="1:7" ht="16.5" thickBot="1">
      <c r="A42" s="142">
        <f>Nevezés!I13</f>
        <v>0</v>
      </c>
      <c r="B42" s="143">
        <f>Nevezés!J13</f>
        <v>0</v>
      </c>
      <c r="C42" s="143">
        <f>Nevezés!K13</f>
        <v>0</v>
      </c>
      <c r="D42" s="156" t="s">
        <v>248</v>
      </c>
      <c r="E42" s="297">
        <f>Nevezés!L13</f>
        <v>0</v>
      </c>
      <c r="F42" s="297">
        <f>Nevezés!M13</f>
        <v>0</v>
      </c>
      <c r="G42" s="298">
        <f>Nevezés!N13</f>
        <v>0</v>
      </c>
    </row>
    <row r="43" spans="1:7" ht="16.5" thickBot="1">
      <c r="A43" s="142">
        <f>Nevezés!I14</f>
        <v>0</v>
      </c>
      <c r="B43" s="143">
        <f>Nevezés!J14</f>
        <v>0</v>
      </c>
      <c r="C43" s="143">
        <f>Nevezés!K14</f>
        <v>0</v>
      </c>
      <c r="D43" s="156" t="s">
        <v>248</v>
      </c>
      <c r="E43" s="297">
        <f>Nevezés!L14</f>
        <v>0</v>
      </c>
      <c r="F43" s="297">
        <f>Nevezés!M14</f>
        <v>0</v>
      </c>
      <c r="G43" s="298">
        <f>Nevezés!N14</f>
        <v>0</v>
      </c>
    </row>
    <row r="44" spans="1:7" ht="16.5" thickBot="1">
      <c r="A44" s="142">
        <f>Nevezés!I15</f>
        <v>0</v>
      </c>
      <c r="B44" s="143">
        <f>Nevezés!J15</f>
        <v>0</v>
      </c>
      <c r="C44" s="143">
        <f>Nevezés!K15</f>
        <v>0</v>
      </c>
      <c r="D44" s="156" t="s">
        <v>248</v>
      </c>
      <c r="E44" s="297">
        <f>Nevezés!L15</f>
        <v>0</v>
      </c>
      <c r="F44" s="297">
        <f>Nevezés!M15</f>
        <v>0</v>
      </c>
      <c r="G44" s="298">
        <f>Nevezés!N15</f>
        <v>0</v>
      </c>
    </row>
    <row r="45" spans="1:7" ht="16.5" thickBot="1">
      <c r="A45" s="142">
        <f>Nevezés!I16</f>
        <v>0</v>
      </c>
      <c r="B45" s="143">
        <f>Nevezés!J16</f>
        <v>0</v>
      </c>
      <c r="C45" s="143">
        <f>Nevezés!K16</f>
        <v>0</v>
      </c>
      <c r="D45" s="156" t="s">
        <v>248</v>
      </c>
      <c r="E45" s="297">
        <f>Nevezés!L16</f>
        <v>0</v>
      </c>
      <c r="F45" s="297">
        <f>Nevezés!M16</f>
        <v>0</v>
      </c>
      <c r="G45" s="298">
        <f>Nevezés!N16</f>
        <v>0</v>
      </c>
    </row>
    <row r="46" spans="1:7" ht="16.5" thickBot="1">
      <c r="A46" s="142">
        <f>Nevezés!I17</f>
        <v>0</v>
      </c>
      <c r="B46" s="143">
        <f>Nevezés!J17</f>
        <v>0</v>
      </c>
      <c r="C46" s="143">
        <f>Nevezés!K17</f>
        <v>0</v>
      </c>
      <c r="D46" s="156" t="s">
        <v>248</v>
      </c>
      <c r="E46" s="297">
        <f>Nevezés!L17</f>
        <v>0</v>
      </c>
      <c r="F46" s="297">
        <f>Nevezés!M17</f>
        <v>0</v>
      </c>
      <c r="G46" s="298">
        <f>Nevezés!N17</f>
        <v>0</v>
      </c>
    </row>
    <row r="47" spans="1:7" ht="16.5" thickBot="1">
      <c r="A47" s="142">
        <f>Nevezés!I18</f>
        <v>0</v>
      </c>
      <c r="B47" s="143">
        <f>Nevezés!J18</f>
        <v>0</v>
      </c>
      <c r="C47" s="143">
        <f>Nevezés!K18</f>
        <v>0</v>
      </c>
      <c r="D47" s="156" t="s">
        <v>248</v>
      </c>
      <c r="E47" s="297">
        <f>Nevezés!L18</f>
        <v>0</v>
      </c>
      <c r="F47" s="297">
        <f>Nevezés!M18</f>
        <v>0</v>
      </c>
      <c r="G47" s="298">
        <f>Nevezés!N18</f>
        <v>0</v>
      </c>
    </row>
    <row r="48" spans="1:7" ht="16.5" thickBot="1">
      <c r="A48" s="142">
        <f>Nevezés!I19</f>
        <v>0</v>
      </c>
      <c r="B48" s="143">
        <f>Nevezés!J19</f>
        <v>0</v>
      </c>
      <c r="C48" s="143">
        <f>Nevezés!K19</f>
        <v>0</v>
      </c>
      <c r="D48" s="156" t="s">
        <v>248</v>
      </c>
      <c r="E48" s="297">
        <f>Nevezés!L19</f>
        <v>0</v>
      </c>
      <c r="F48" s="297">
        <f>Nevezés!M19</f>
        <v>0</v>
      </c>
      <c r="G48" s="298">
        <f>Nevezés!N19</f>
        <v>0</v>
      </c>
    </row>
    <row r="49" spans="1:7" ht="16.5" thickBot="1">
      <c r="A49" s="142">
        <f>Nevezés!I20</f>
        <v>0</v>
      </c>
      <c r="B49" s="143">
        <f>Nevezés!J20</f>
        <v>0</v>
      </c>
      <c r="C49" s="143">
        <f>Nevezés!K20</f>
        <v>0</v>
      </c>
      <c r="D49" s="156" t="s">
        <v>248</v>
      </c>
      <c r="E49" s="297">
        <f>Nevezés!L20</f>
        <v>0</v>
      </c>
      <c r="F49" s="297">
        <f>Nevezés!M20</f>
        <v>0</v>
      </c>
      <c r="G49" s="298">
        <f>Nevezés!N20</f>
        <v>0</v>
      </c>
    </row>
    <row r="50" spans="1:7" ht="16.5" thickBot="1">
      <c r="A50" s="142">
        <f>Nevezés!I21</f>
        <v>0</v>
      </c>
      <c r="B50" s="143">
        <f>Nevezés!J21</f>
        <v>0</v>
      </c>
      <c r="C50" s="143">
        <f>Nevezés!K21</f>
        <v>0</v>
      </c>
      <c r="D50" s="156" t="s">
        <v>248</v>
      </c>
      <c r="E50" s="297">
        <f>Nevezés!L21</f>
        <v>0</v>
      </c>
      <c r="F50" s="297">
        <f>Nevezés!M21</f>
        <v>0</v>
      </c>
      <c r="G50" s="298">
        <f>Nevezés!N21</f>
        <v>0</v>
      </c>
    </row>
    <row r="51" spans="1:7" ht="16.5" thickBot="1">
      <c r="A51" s="142">
        <f>Nevezés!I22</f>
        <v>0</v>
      </c>
      <c r="B51" s="143">
        <f>Nevezés!J22</f>
        <v>0</v>
      </c>
      <c r="C51" s="143">
        <f>Nevezés!K22</f>
        <v>0</v>
      </c>
      <c r="D51" s="156" t="s">
        <v>248</v>
      </c>
      <c r="E51" s="297">
        <f>Nevezés!L22</f>
        <v>0</v>
      </c>
      <c r="F51" s="297">
        <f>Nevezés!M22</f>
        <v>0</v>
      </c>
      <c r="G51" s="298">
        <f>Nevezés!N22</f>
        <v>0</v>
      </c>
    </row>
    <row r="52" spans="1:7" ht="16.5" thickBot="1">
      <c r="A52" s="142">
        <f>Nevezés!I23</f>
        <v>0</v>
      </c>
      <c r="B52" s="143">
        <f>Nevezés!J23</f>
        <v>0</v>
      </c>
      <c r="C52" s="143">
        <f>Nevezés!K23</f>
        <v>0</v>
      </c>
      <c r="D52" s="156" t="s">
        <v>248</v>
      </c>
      <c r="E52" s="297">
        <f>Nevezés!L23</f>
        <v>0</v>
      </c>
      <c r="F52" s="297">
        <f>Nevezés!M23</f>
        <v>0</v>
      </c>
      <c r="G52" s="298">
        <f>Nevezés!N23</f>
        <v>0</v>
      </c>
    </row>
    <row r="53" spans="1:7" ht="16.5" thickBot="1">
      <c r="A53" s="142">
        <f>Nevezés!I24</f>
        <v>0</v>
      </c>
      <c r="B53" s="143">
        <f>Nevezés!J24</f>
        <v>0</v>
      </c>
      <c r="C53" s="143">
        <f>Nevezés!K24</f>
        <v>0</v>
      </c>
      <c r="D53" s="156" t="s">
        <v>248</v>
      </c>
      <c r="E53" s="297">
        <f>Nevezés!L24</f>
        <v>0</v>
      </c>
      <c r="F53" s="297">
        <f>Nevezés!M24</f>
        <v>0</v>
      </c>
      <c r="G53" s="298">
        <f>Nevezés!N24</f>
        <v>0</v>
      </c>
    </row>
    <row r="54" spans="1:7" ht="16.5" thickBot="1">
      <c r="A54" s="142">
        <f>Nevezés!I25</f>
        <v>0</v>
      </c>
      <c r="B54" s="143">
        <f>Nevezés!J25</f>
        <v>0</v>
      </c>
      <c r="C54" s="143">
        <f>Nevezés!K25</f>
        <v>0</v>
      </c>
      <c r="D54" s="156" t="s">
        <v>248</v>
      </c>
      <c r="E54" s="297">
        <f>Nevezés!L25</f>
        <v>0</v>
      </c>
      <c r="F54" s="297">
        <f>Nevezés!M25</f>
        <v>0</v>
      </c>
      <c r="G54" s="298">
        <f>Nevezés!N25</f>
        <v>0</v>
      </c>
    </row>
    <row r="55" spans="1:7" ht="16.5" thickBot="1">
      <c r="A55" s="142">
        <f>Nevezés!I26</f>
        <v>0</v>
      </c>
      <c r="B55" s="143">
        <f>Nevezés!J26</f>
        <v>0</v>
      </c>
      <c r="C55" s="143">
        <f>Nevezés!K26</f>
        <v>0</v>
      </c>
      <c r="D55" s="156" t="s">
        <v>248</v>
      </c>
      <c r="E55" s="297">
        <f>Nevezés!L26</f>
        <v>0</v>
      </c>
      <c r="F55" s="297">
        <f>Nevezés!M26</f>
        <v>0</v>
      </c>
      <c r="G55" s="298">
        <f>Nevezés!N26</f>
        <v>0</v>
      </c>
    </row>
    <row r="56" spans="1:7" ht="16.5" thickBot="1">
      <c r="A56" s="142">
        <f>Nevezés!I27</f>
        <v>0</v>
      </c>
      <c r="B56" s="143">
        <f>Nevezés!J27</f>
        <v>0</v>
      </c>
      <c r="C56" s="143">
        <f>Nevezés!K27</f>
        <v>0</v>
      </c>
      <c r="D56" s="156" t="s">
        <v>248</v>
      </c>
      <c r="E56" s="297">
        <f>Nevezés!L27</f>
        <v>0</v>
      </c>
      <c r="F56" s="297">
        <f>Nevezés!M27</f>
        <v>0</v>
      </c>
      <c r="G56" s="298">
        <f>Nevezés!N27</f>
        <v>0</v>
      </c>
    </row>
    <row r="57" spans="1:7" ht="16.5" thickBot="1">
      <c r="A57" s="142">
        <f>Nevezés!I28</f>
        <v>0</v>
      </c>
      <c r="B57" s="143">
        <f>Nevezés!J28</f>
        <v>0</v>
      </c>
      <c r="C57" s="143">
        <f>Nevezés!K28</f>
        <v>0</v>
      </c>
      <c r="D57" s="156" t="s">
        <v>248</v>
      </c>
      <c r="E57" s="297">
        <f>Nevezés!L28</f>
        <v>0</v>
      </c>
      <c r="F57" s="297">
        <f>Nevezés!M28</f>
        <v>0</v>
      </c>
      <c r="G57" s="298">
        <f>Nevezés!N28</f>
        <v>0</v>
      </c>
    </row>
    <row r="58" spans="1:7" ht="16.5" thickBot="1">
      <c r="A58" s="142">
        <f>Nevezés!I29</f>
        <v>0</v>
      </c>
      <c r="B58" s="143">
        <f>Nevezés!J29</f>
        <v>0</v>
      </c>
      <c r="C58" s="143">
        <f>Nevezés!K29</f>
        <v>0</v>
      </c>
      <c r="D58" s="156" t="s">
        <v>248</v>
      </c>
      <c r="E58" s="297">
        <f>Nevezés!L29</f>
        <v>0</v>
      </c>
      <c r="F58" s="297">
        <f>Nevezés!M29</f>
        <v>0</v>
      </c>
      <c r="G58" s="298">
        <f>Nevezés!N29</f>
        <v>0</v>
      </c>
    </row>
    <row r="59" spans="1:7" ht="16.5" thickBot="1">
      <c r="A59" s="142">
        <f>Nevezés!I30</f>
        <v>0</v>
      </c>
      <c r="B59" s="143">
        <f>Nevezés!J30</f>
        <v>0</v>
      </c>
      <c r="C59" s="143">
        <f>Nevezés!K30</f>
        <v>0</v>
      </c>
      <c r="D59" s="156" t="s">
        <v>248</v>
      </c>
      <c r="E59" s="297">
        <f>Nevezés!L30</f>
        <v>0</v>
      </c>
      <c r="F59" s="297">
        <f>Nevezés!M30</f>
        <v>0</v>
      </c>
      <c r="G59" s="298">
        <f>Nevezés!N30</f>
        <v>0</v>
      </c>
    </row>
    <row r="60" spans="1:7" ht="16.5" thickBot="1">
      <c r="A60" s="142">
        <f>Nevezés!I31</f>
        <v>0</v>
      </c>
      <c r="B60" s="143">
        <f>Nevezés!J31</f>
        <v>0</v>
      </c>
      <c r="C60" s="143">
        <f>Nevezés!K31</f>
        <v>0</v>
      </c>
      <c r="D60" s="156" t="s">
        <v>248</v>
      </c>
      <c r="E60" s="297">
        <f>Nevezés!L31</f>
        <v>0</v>
      </c>
      <c r="F60" s="297">
        <f>Nevezés!M31</f>
        <v>0</v>
      </c>
      <c r="G60" s="298">
        <f>Nevezés!N31</f>
        <v>0</v>
      </c>
    </row>
    <row r="61" spans="1:7" ht="16.5" thickBot="1">
      <c r="A61" s="144">
        <f>Nevezés!I32</f>
        <v>0</v>
      </c>
      <c r="B61" s="145">
        <f>Nevezés!J32</f>
        <v>0</v>
      </c>
      <c r="C61" s="145">
        <f>Nevezés!K32</f>
        <v>0</v>
      </c>
      <c r="D61" s="156" t="s">
        <v>248</v>
      </c>
      <c r="E61" s="297">
        <f>Nevezés!L32</f>
        <v>0</v>
      </c>
      <c r="F61" s="297">
        <f>Nevezés!M32</f>
        <v>0</v>
      </c>
      <c r="G61" s="298">
        <f>Nevezés!N32</f>
        <v>0</v>
      </c>
    </row>
    <row r="62" spans="1:7" ht="15.75" customHeight="1" thickBot="1">
      <c r="A62" s="140" t="str">
        <f>Nevezés!P3</f>
        <v>GALAMBOSI NORBERT </v>
      </c>
      <c r="B62" s="141" t="str">
        <f>Nevezés!Q3</f>
        <v>GALAMBOSI ÁRON</v>
      </c>
      <c r="C62" s="141">
        <f>Nevezés!R3</f>
        <v>24</v>
      </c>
      <c r="D62" s="157" t="s">
        <v>249</v>
      </c>
      <c r="E62" s="297">
        <f>Nevezés!S3</f>
        <v>0.9229166666666666</v>
      </c>
      <c r="F62" s="297">
        <f>Nevezés!T3</f>
        <v>0.3965277777777778</v>
      </c>
      <c r="G62" s="298">
        <f>Nevezés!U3</f>
        <v>0</v>
      </c>
    </row>
    <row r="63" spans="1:7" ht="16.5" thickBot="1">
      <c r="A63" s="142" t="str">
        <f>Nevezés!P4</f>
        <v>LÁZÁR PÉTER</v>
      </c>
      <c r="B63" s="143" t="str">
        <f>Nevezés!Q4</f>
        <v>NAGY PIROSKA</v>
      </c>
      <c r="C63" s="143">
        <f>Nevezés!R4</f>
        <v>49</v>
      </c>
      <c r="D63" s="157" t="s">
        <v>249</v>
      </c>
      <c r="E63" s="297">
        <f>Nevezés!S4</f>
        <v>0.9395833333333333</v>
      </c>
      <c r="F63" s="297">
        <f>Nevezés!T4</f>
        <v>0.40347222222222223</v>
      </c>
      <c r="G63" s="298">
        <f>Nevezés!U4</f>
        <v>0</v>
      </c>
    </row>
    <row r="64" spans="1:7" ht="16.5" thickBot="1">
      <c r="A64" s="142" t="str">
        <f>Nevezés!P5</f>
        <v>KÁLMÁN SZABOLCS</v>
      </c>
      <c r="B64" s="143" t="str">
        <f>Nevezés!Q5</f>
        <v>BEZSENYI BALÁZS</v>
      </c>
      <c r="C64" s="143">
        <f>Nevezés!R5</f>
        <v>34</v>
      </c>
      <c r="D64" s="157" t="s">
        <v>249</v>
      </c>
      <c r="E64" s="297">
        <f>Nevezés!S5</f>
        <v>0.9298611111111111</v>
      </c>
      <c r="F64" s="297">
        <f>Nevezés!T5</f>
        <v>0.3965277777777778</v>
      </c>
      <c r="G64" s="298">
        <f>Nevezés!U5</f>
        <v>0</v>
      </c>
    </row>
    <row r="65" spans="1:7" ht="16.5" thickBot="1">
      <c r="A65" s="142" t="str">
        <f>Nevezés!P6</f>
        <v>PÉLI TIBOR </v>
      </c>
      <c r="B65" s="143" t="str">
        <f>Nevezés!Q6</f>
        <v>KOVÁCS NÓRA </v>
      </c>
      <c r="C65" s="143">
        <f>Nevezés!R6</f>
        <v>3</v>
      </c>
      <c r="D65" s="157" t="s">
        <v>249</v>
      </c>
      <c r="E65" s="297">
        <f>Nevezés!S6</f>
        <v>0.9083333333333333</v>
      </c>
      <c r="F65" s="297">
        <f>Nevezés!T6</f>
        <v>0.3854166666666667</v>
      </c>
      <c r="G65" s="298">
        <f>Nevezés!U6</f>
        <v>0</v>
      </c>
    </row>
    <row r="66" spans="1:7" ht="16.5" thickBot="1">
      <c r="A66" s="142" t="str">
        <f>Nevezés!P7</f>
        <v>RITTER DOMINIK </v>
      </c>
      <c r="B66" s="143" t="str">
        <f>Nevezés!Q7</f>
        <v>HUSZÁR SÁNDOR</v>
      </c>
      <c r="C66" s="143">
        <f>Nevezés!R7</f>
        <v>37</v>
      </c>
      <c r="D66" s="157" t="s">
        <v>249</v>
      </c>
      <c r="E66" s="297">
        <f>Nevezés!S7</f>
        <v>0.9319444444444445</v>
      </c>
      <c r="F66" s="297">
        <f>Nevezés!T7</f>
        <v>0.3958333333333333</v>
      </c>
      <c r="G66" s="298">
        <f>Nevezés!U7</f>
        <v>0</v>
      </c>
    </row>
    <row r="67" spans="1:7" ht="16.5" thickBot="1">
      <c r="A67" s="142" t="str">
        <f>Nevezés!P8</f>
        <v>VADKERTI RÓBERT</v>
      </c>
      <c r="B67" s="143" t="str">
        <f>Nevezés!Q8</f>
        <v>LÁZÁR TIBOR</v>
      </c>
      <c r="C67" s="143">
        <f>Nevezés!R8</f>
        <v>40</v>
      </c>
      <c r="D67" s="157" t="s">
        <v>249</v>
      </c>
      <c r="E67" s="297">
        <f>Nevezés!S8</f>
        <v>0.9340277777777778</v>
      </c>
      <c r="F67" s="297">
        <f>Nevezés!T8</f>
        <v>0.40069444444444446</v>
      </c>
      <c r="G67" s="298">
        <f>Nevezés!U8</f>
        <v>0</v>
      </c>
    </row>
    <row r="68" spans="1:7" ht="16.5" thickBot="1">
      <c r="A68" s="142" t="str">
        <f>Nevezés!P9</f>
        <v>TAMÁS ENDRE</v>
      </c>
      <c r="B68" s="143" t="str">
        <f>Nevezés!Q9</f>
        <v>NEBL ADORJÁN</v>
      </c>
      <c r="C68" s="143">
        <f>Nevezés!R9</f>
        <v>51</v>
      </c>
      <c r="D68" s="157" t="s">
        <v>249</v>
      </c>
      <c r="E68" s="297">
        <f>Nevezés!S9</f>
        <v>0.9409722222222222</v>
      </c>
      <c r="F68" s="297">
        <f>Nevezés!T9</f>
        <v>0.4055555555555555</v>
      </c>
      <c r="G68" s="298">
        <f>Nevezés!U9</f>
        <v>0</v>
      </c>
    </row>
    <row r="69" spans="1:7" ht="16.5" thickBot="1">
      <c r="A69" s="142" t="str">
        <f>Nevezés!P10</f>
        <v>JÓNÁS PÉTER</v>
      </c>
      <c r="B69" s="143" t="str">
        <f>Nevezés!Q10</f>
        <v>GUBIK ISTVÁN </v>
      </c>
      <c r="C69" s="143">
        <f>Nevezés!R10</f>
        <v>17</v>
      </c>
      <c r="D69" s="157" t="s">
        <v>249</v>
      </c>
      <c r="E69" s="297">
        <f>Nevezés!S10</f>
        <v>0.9180555555555556</v>
      </c>
      <c r="F69" s="297">
        <f>Nevezés!T10</f>
        <v>0</v>
      </c>
      <c r="G69" s="298">
        <f>Nevezés!U10</f>
        <v>0</v>
      </c>
    </row>
    <row r="70" spans="1:7" ht="16.5" thickBot="1">
      <c r="A70" s="142" t="str">
        <f>Nevezés!P11</f>
        <v>LŐRINCZ CSABA</v>
      </c>
      <c r="B70" s="143" t="str">
        <f>Nevezés!Q11</f>
        <v>TŰZOLTÓ</v>
      </c>
      <c r="C70" s="143">
        <f>Nevezés!R11</f>
        <v>9</v>
      </c>
      <c r="D70" s="157" t="s">
        <v>249</v>
      </c>
      <c r="E70" s="297">
        <f>Nevezés!S11</f>
        <v>0.9125</v>
      </c>
      <c r="F70" s="297">
        <f>Nevezés!T11</f>
        <v>0.39305555555555555</v>
      </c>
      <c r="G70" s="298">
        <f>Nevezés!U11</f>
        <v>0</v>
      </c>
    </row>
    <row r="71" spans="1:7" ht="16.5" thickBot="1">
      <c r="A71" s="142">
        <f>Nevezés!P12</f>
        <v>0</v>
      </c>
      <c r="B71" s="143">
        <f>Nevezés!Q12</f>
        <v>0</v>
      </c>
      <c r="C71" s="143">
        <f>Nevezés!R12</f>
        <v>0</v>
      </c>
      <c r="D71" s="157" t="s">
        <v>249</v>
      </c>
      <c r="E71" s="297">
        <f>Nevezés!S12</f>
        <v>0</v>
      </c>
      <c r="F71" s="297">
        <f>Nevezés!T12</f>
        <v>0</v>
      </c>
      <c r="G71" s="298">
        <f>Nevezés!U12</f>
        <v>0</v>
      </c>
    </row>
    <row r="72" spans="1:7" ht="16.5" thickBot="1">
      <c r="A72" s="142">
        <f>Nevezés!P13</f>
        <v>0</v>
      </c>
      <c r="B72" s="143">
        <f>Nevezés!Q13</f>
        <v>0</v>
      </c>
      <c r="C72" s="143">
        <f>Nevezés!R13</f>
        <v>0</v>
      </c>
      <c r="D72" s="157" t="s">
        <v>249</v>
      </c>
      <c r="E72" s="297">
        <f>Nevezés!S13</f>
        <v>0</v>
      </c>
      <c r="F72" s="297">
        <f>Nevezés!T13</f>
        <v>0</v>
      </c>
      <c r="G72" s="298">
        <f>Nevezés!U13</f>
        <v>0</v>
      </c>
    </row>
    <row r="73" spans="1:7" ht="16.5" thickBot="1">
      <c r="A73" s="142">
        <f>Nevezés!P14</f>
        <v>0</v>
      </c>
      <c r="B73" s="143">
        <f>Nevezés!Q14</f>
        <v>0</v>
      </c>
      <c r="C73" s="143">
        <f>Nevezés!R14</f>
        <v>0</v>
      </c>
      <c r="D73" s="157" t="s">
        <v>249</v>
      </c>
      <c r="E73" s="297">
        <f>Nevezés!S14</f>
        <v>0</v>
      </c>
      <c r="F73" s="297">
        <f>Nevezés!T14</f>
        <v>0</v>
      </c>
      <c r="G73" s="298">
        <f>Nevezés!U14</f>
        <v>0</v>
      </c>
    </row>
    <row r="74" spans="1:7" ht="16.5" thickBot="1">
      <c r="A74" s="142">
        <f>Nevezés!P15</f>
        <v>0</v>
      </c>
      <c r="B74" s="143">
        <f>Nevezés!Q15</f>
        <v>0</v>
      </c>
      <c r="C74" s="143">
        <f>Nevezés!R15</f>
        <v>0</v>
      </c>
      <c r="D74" s="157" t="s">
        <v>249</v>
      </c>
      <c r="E74" s="297">
        <f>Nevezés!S15</f>
        <v>0</v>
      </c>
      <c r="F74" s="297">
        <f>Nevezés!T15</f>
        <v>0</v>
      </c>
      <c r="G74" s="298">
        <f>Nevezés!U15</f>
        <v>0</v>
      </c>
    </row>
    <row r="75" spans="1:7" ht="16.5" thickBot="1">
      <c r="A75" s="142">
        <f>Nevezés!P16</f>
        <v>0</v>
      </c>
      <c r="B75" s="143">
        <f>Nevezés!Q16</f>
        <v>0</v>
      </c>
      <c r="C75" s="143">
        <f>Nevezés!R16</f>
        <v>0</v>
      </c>
      <c r="D75" s="157" t="s">
        <v>249</v>
      </c>
      <c r="E75" s="297">
        <f>Nevezés!S16</f>
        <v>0</v>
      </c>
      <c r="F75" s="297">
        <f>Nevezés!T16</f>
        <v>0</v>
      </c>
      <c r="G75" s="298">
        <f>Nevezés!U16</f>
        <v>0</v>
      </c>
    </row>
    <row r="76" spans="1:7" ht="16.5" thickBot="1">
      <c r="A76" s="142">
        <f>Nevezés!P17</f>
        <v>0</v>
      </c>
      <c r="B76" s="143">
        <f>Nevezés!Q17</f>
        <v>0</v>
      </c>
      <c r="C76" s="143">
        <f>Nevezés!R17</f>
        <v>0</v>
      </c>
      <c r="D76" s="157" t="s">
        <v>249</v>
      </c>
      <c r="E76" s="297">
        <f>Nevezés!S17</f>
        <v>0</v>
      </c>
      <c r="F76" s="297">
        <f>Nevezés!T17</f>
        <v>0</v>
      </c>
      <c r="G76" s="298">
        <f>Nevezés!U17</f>
        <v>0</v>
      </c>
    </row>
    <row r="77" spans="1:7" ht="16.5" thickBot="1">
      <c r="A77" s="142">
        <f>Nevezés!P18</f>
        <v>0</v>
      </c>
      <c r="B77" s="143">
        <f>Nevezés!Q18</f>
        <v>0</v>
      </c>
      <c r="C77" s="143">
        <f>Nevezés!R18</f>
        <v>0</v>
      </c>
      <c r="D77" s="157" t="s">
        <v>249</v>
      </c>
      <c r="E77" s="297">
        <f>Nevezés!S18</f>
        <v>0</v>
      </c>
      <c r="F77" s="297">
        <f>Nevezés!T18</f>
        <v>0</v>
      </c>
      <c r="G77" s="298">
        <f>Nevezés!U18</f>
        <v>0</v>
      </c>
    </row>
    <row r="78" spans="1:7" ht="16.5" thickBot="1">
      <c r="A78" s="142">
        <f>Nevezés!P19</f>
        <v>0</v>
      </c>
      <c r="B78" s="143">
        <f>Nevezés!Q19</f>
        <v>0</v>
      </c>
      <c r="C78" s="143">
        <f>Nevezés!R19</f>
        <v>0</v>
      </c>
      <c r="D78" s="157" t="s">
        <v>249</v>
      </c>
      <c r="E78" s="297">
        <f>Nevezés!S19</f>
        <v>0</v>
      </c>
      <c r="F78" s="297">
        <f>Nevezés!T19</f>
        <v>0</v>
      </c>
      <c r="G78" s="298">
        <f>Nevezés!U19</f>
        <v>0</v>
      </c>
    </row>
    <row r="79" spans="1:7" ht="16.5" thickBot="1">
      <c r="A79" s="142">
        <f>Nevezés!P20</f>
        <v>0</v>
      </c>
      <c r="B79" s="143">
        <f>Nevezés!Q20</f>
        <v>0</v>
      </c>
      <c r="C79" s="143">
        <f>Nevezés!R20</f>
        <v>0</v>
      </c>
      <c r="D79" s="157" t="s">
        <v>249</v>
      </c>
      <c r="E79" s="297">
        <f>Nevezés!S20</f>
        <v>0</v>
      </c>
      <c r="F79" s="297">
        <f>Nevezés!T20</f>
        <v>0</v>
      </c>
      <c r="G79" s="298">
        <f>Nevezés!U20</f>
        <v>0</v>
      </c>
    </row>
    <row r="80" spans="1:7" ht="16.5" thickBot="1">
      <c r="A80" s="142">
        <f>Nevezés!P21</f>
        <v>0</v>
      </c>
      <c r="B80" s="143">
        <f>Nevezés!Q21</f>
        <v>0</v>
      </c>
      <c r="C80" s="143">
        <f>Nevezés!R21</f>
        <v>0</v>
      </c>
      <c r="D80" s="157" t="s">
        <v>249</v>
      </c>
      <c r="E80" s="297">
        <f>Nevezés!S21</f>
        <v>0</v>
      </c>
      <c r="F80" s="297">
        <f>Nevezés!T21</f>
        <v>0</v>
      </c>
      <c r="G80" s="298">
        <f>Nevezés!U21</f>
        <v>0</v>
      </c>
    </row>
    <row r="81" spans="1:7" ht="16.5" thickBot="1">
      <c r="A81" s="142">
        <f>Nevezés!P22</f>
        <v>0</v>
      </c>
      <c r="B81" s="143">
        <f>Nevezés!Q22</f>
        <v>0</v>
      </c>
      <c r="C81" s="143">
        <f>Nevezés!R22</f>
        <v>0</v>
      </c>
      <c r="D81" s="157" t="s">
        <v>249</v>
      </c>
      <c r="E81" s="297">
        <f>Nevezés!S22</f>
        <v>0</v>
      </c>
      <c r="F81" s="297">
        <f>Nevezés!T22</f>
        <v>0</v>
      </c>
      <c r="G81" s="298">
        <f>Nevezés!U22</f>
        <v>0</v>
      </c>
    </row>
    <row r="82" spans="1:7" ht="16.5" thickBot="1">
      <c r="A82" s="142">
        <f>Nevezés!P23</f>
        <v>0</v>
      </c>
      <c r="B82" s="143">
        <f>Nevezés!Q23</f>
        <v>0</v>
      </c>
      <c r="C82" s="143">
        <f>Nevezés!R23</f>
        <v>0</v>
      </c>
      <c r="D82" s="157" t="s">
        <v>249</v>
      </c>
      <c r="E82" s="297">
        <f>Nevezés!S23</f>
        <v>0</v>
      </c>
      <c r="F82" s="297">
        <f>Nevezés!T23</f>
        <v>0</v>
      </c>
      <c r="G82" s="298">
        <f>Nevezés!U23</f>
        <v>0</v>
      </c>
    </row>
    <row r="83" spans="1:7" ht="16.5" thickBot="1">
      <c r="A83" s="142">
        <f>Nevezés!P24</f>
        <v>0</v>
      </c>
      <c r="B83" s="143">
        <f>Nevezés!Q24</f>
        <v>0</v>
      </c>
      <c r="C83" s="143">
        <f>Nevezés!R24</f>
        <v>0</v>
      </c>
      <c r="D83" s="157" t="s">
        <v>249</v>
      </c>
      <c r="E83" s="297">
        <f>Nevezés!S24</f>
        <v>0</v>
      </c>
      <c r="F83" s="297">
        <f>Nevezés!T24</f>
        <v>0</v>
      </c>
      <c r="G83" s="298">
        <f>Nevezés!U24</f>
        <v>0</v>
      </c>
    </row>
    <row r="84" spans="1:7" ht="16.5" thickBot="1">
      <c r="A84" s="142">
        <f>Nevezés!P25</f>
        <v>0</v>
      </c>
      <c r="B84" s="143">
        <f>Nevezés!Q25</f>
        <v>0</v>
      </c>
      <c r="C84" s="143">
        <f>Nevezés!R25</f>
        <v>0</v>
      </c>
      <c r="D84" s="157" t="s">
        <v>249</v>
      </c>
      <c r="E84" s="297">
        <f>Nevezés!S25</f>
        <v>0</v>
      </c>
      <c r="F84" s="297">
        <f>Nevezés!T25</f>
        <v>0</v>
      </c>
      <c r="G84" s="298">
        <f>Nevezés!U25</f>
        <v>0</v>
      </c>
    </row>
    <row r="85" spans="1:7" ht="16.5" thickBot="1">
      <c r="A85" s="142">
        <f>Nevezés!P26</f>
        <v>0</v>
      </c>
      <c r="B85" s="143">
        <f>Nevezés!Q26</f>
        <v>0</v>
      </c>
      <c r="C85" s="143">
        <f>Nevezés!R26</f>
        <v>0</v>
      </c>
      <c r="D85" s="157" t="s">
        <v>249</v>
      </c>
      <c r="E85" s="297">
        <f>Nevezés!S26</f>
        <v>0</v>
      </c>
      <c r="F85" s="297">
        <f>Nevezés!T26</f>
        <v>0</v>
      </c>
      <c r="G85" s="298">
        <f>Nevezés!U26</f>
        <v>0</v>
      </c>
    </row>
    <row r="86" spans="1:7" ht="16.5" thickBot="1">
      <c r="A86" s="142">
        <f>Nevezés!P27</f>
        <v>0</v>
      </c>
      <c r="B86" s="143">
        <f>Nevezés!Q27</f>
        <v>0</v>
      </c>
      <c r="C86" s="143">
        <f>Nevezés!R27</f>
        <v>0</v>
      </c>
      <c r="D86" s="157" t="s">
        <v>249</v>
      </c>
      <c r="E86" s="297">
        <f>Nevezés!S27</f>
        <v>0</v>
      </c>
      <c r="F86" s="297">
        <f>Nevezés!T27</f>
        <v>0</v>
      </c>
      <c r="G86" s="298">
        <f>Nevezés!U27</f>
        <v>0</v>
      </c>
    </row>
    <row r="87" spans="1:7" ht="16.5" thickBot="1">
      <c r="A87" s="142">
        <f>Nevezés!P28</f>
        <v>0</v>
      </c>
      <c r="B87" s="143">
        <f>Nevezés!Q28</f>
        <v>0</v>
      </c>
      <c r="C87" s="143">
        <f>Nevezés!R28</f>
        <v>0</v>
      </c>
      <c r="D87" s="157" t="s">
        <v>249</v>
      </c>
      <c r="E87" s="297">
        <f>Nevezés!S28</f>
        <v>0</v>
      </c>
      <c r="F87" s="297">
        <f>Nevezés!T28</f>
        <v>0</v>
      </c>
      <c r="G87" s="298">
        <f>Nevezés!U28</f>
        <v>0</v>
      </c>
    </row>
    <row r="88" spans="1:7" ht="16.5" thickBot="1">
      <c r="A88" s="142">
        <f>Nevezés!P29</f>
        <v>0</v>
      </c>
      <c r="B88" s="143">
        <f>Nevezés!Q29</f>
        <v>0</v>
      </c>
      <c r="C88" s="143">
        <f>Nevezés!R29</f>
        <v>0</v>
      </c>
      <c r="D88" s="157" t="s">
        <v>249</v>
      </c>
      <c r="E88" s="297">
        <f>Nevezés!S29</f>
        <v>0</v>
      </c>
      <c r="F88" s="297">
        <f>Nevezés!T29</f>
        <v>0</v>
      </c>
      <c r="G88" s="298">
        <f>Nevezés!U29</f>
        <v>0</v>
      </c>
    </row>
    <row r="89" spans="1:7" ht="16.5" thickBot="1">
      <c r="A89" s="142">
        <f>Nevezés!P30</f>
        <v>0</v>
      </c>
      <c r="B89" s="143">
        <f>Nevezés!Q30</f>
        <v>0</v>
      </c>
      <c r="C89" s="143">
        <f>Nevezés!R30</f>
        <v>0</v>
      </c>
      <c r="D89" s="157" t="s">
        <v>249</v>
      </c>
      <c r="E89" s="297">
        <f>Nevezés!S30</f>
        <v>0</v>
      </c>
      <c r="F89" s="297">
        <f>Nevezés!T30</f>
        <v>0</v>
      </c>
      <c r="G89" s="298">
        <f>Nevezés!U30</f>
        <v>0</v>
      </c>
    </row>
    <row r="90" spans="1:7" ht="16.5" thickBot="1">
      <c r="A90" s="142">
        <f>Nevezés!P31</f>
        <v>0</v>
      </c>
      <c r="B90" s="143">
        <f>Nevezés!Q31</f>
        <v>0</v>
      </c>
      <c r="C90" s="143">
        <f>Nevezés!R31</f>
        <v>0</v>
      </c>
      <c r="D90" s="157" t="s">
        <v>249</v>
      </c>
      <c r="E90" s="297">
        <f>Nevezés!S31</f>
        <v>0</v>
      </c>
      <c r="F90" s="297">
        <f>Nevezés!T31</f>
        <v>0</v>
      </c>
      <c r="G90" s="298">
        <f>Nevezés!U31</f>
        <v>0</v>
      </c>
    </row>
    <row r="91" spans="1:7" ht="16.5" thickBot="1">
      <c r="A91" s="146">
        <f>Nevezés!P32</f>
        <v>0</v>
      </c>
      <c r="B91" s="147">
        <f>Nevezés!Q32</f>
        <v>0</v>
      </c>
      <c r="C91" s="147">
        <f>Nevezés!R32</f>
        <v>0</v>
      </c>
      <c r="D91" s="157" t="s">
        <v>249</v>
      </c>
      <c r="E91" s="297">
        <f>Nevezés!S32</f>
        <v>0</v>
      </c>
      <c r="F91" s="297">
        <f>Nevezés!T32</f>
        <v>0</v>
      </c>
      <c r="G91" s="298">
        <f>Nevezés!U32</f>
        <v>0</v>
      </c>
    </row>
    <row r="92" spans="1:7" ht="15.75" customHeight="1" thickBot="1">
      <c r="A92" s="148" t="str">
        <f>Nevezés!W3</f>
        <v>KOLLÁR IMRE</v>
      </c>
      <c r="B92" s="149" t="str">
        <f>Nevezés!X3</f>
        <v>HÁRTÓ LÁSZLÓ</v>
      </c>
      <c r="C92" s="149">
        <f>Nevezés!Y3</f>
        <v>39</v>
      </c>
      <c r="D92" s="157" t="s">
        <v>250</v>
      </c>
      <c r="E92" s="297">
        <f>Nevezés!Z3</f>
        <v>0.9333333333333332</v>
      </c>
      <c r="F92" s="297">
        <f>Nevezés!AA3</f>
        <v>0.4069444444444445</v>
      </c>
      <c r="G92" s="298">
        <f>Nevezés!AB3</f>
        <v>0</v>
      </c>
    </row>
    <row r="93" spans="1:7" ht="16.5" thickBot="1">
      <c r="A93" s="150" t="str">
        <f>Nevezés!W4</f>
        <v>PINTÉR ATTILA </v>
      </c>
      <c r="B93" s="151" t="str">
        <f>Nevezés!X4</f>
        <v>VARGA ÉVA</v>
      </c>
      <c r="C93" s="151">
        <f>Nevezés!Y4</f>
        <v>14</v>
      </c>
      <c r="D93" s="157" t="s">
        <v>250</v>
      </c>
      <c r="E93" s="297">
        <f>Nevezés!Z4</f>
        <v>0.9166666666666666</v>
      </c>
      <c r="F93" s="297">
        <f>Nevezés!AA4</f>
        <v>0.3847222222222222</v>
      </c>
      <c r="G93" s="298">
        <f>Nevezés!AB4</f>
        <v>0</v>
      </c>
    </row>
    <row r="94" spans="1:7" ht="16.5" thickBot="1">
      <c r="A94" s="150" t="str">
        <f>Nevezés!W5</f>
        <v>LAVATI GYÖRGY</v>
      </c>
      <c r="B94" s="151" t="str">
        <f>Nevezés!X5</f>
        <v>LAVATI NORBERT</v>
      </c>
      <c r="C94" s="151">
        <f>Nevezés!Y5</f>
        <v>25</v>
      </c>
      <c r="D94" s="157" t="s">
        <v>250</v>
      </c>
      <c r="E94" s="297">
        <f>Nevezés!Z5</f>
        <v>0.9236111111111112</v>
      </c>
      <c r="F94" s="297">
        <f>Nevezés!AA5</f>
        <v>0.3993055555555556</v>
      </c>
      <c r="G94" s="298">
        <f>Nevezés!AB5</f>
        <v>0</v>
      </c>
    </row>
    <row r="95" spans="1:7" ht="16.5" thickBot="1">
      <c r="A95" s="150">
        <f>Nevezés!W6</f>
        <v>0</v>
      </c>
      <c r="B95" s="151">
        <f>Nevezés!X6</f>
        <v>0</v>
      </c>
      <c r="C95" s="151">
        <f>Nevezés!Y6</f>
        <v>0</v>
      </c>
      <c r="D95" s="157" t="s">
        <v>250</v>
      </c>
      <c r="E95" s="297">
        <f>Nevezés!Z6</f>
        <v>0</v>
      </c>
      <c r="F95" s="297">
        <f>Nevezés!AA6</f>
        <v>0</v>
      </c>
      <c r="G95" s="298">
        <f>Nevezés!AB6</f>
        <v>0</v>
      </c>
    </row>
    <row r="96" spans="1:7" ht="16.5" thickBot="1">
      <c r="A96" s="150">
        <f>Nevezés!W7</f>
        <v>0</v>
      </c>
      <c r="B96" s="151">
        <f>Nevezés!X7</f>
        <v>0</v>
      </c>
      <c r="C96" s="151">
        <f>Nevezés!Y7</f>
        <v>0</v>
      </c>
      <c r="D96" s="157" t="s">
        <v>250</v>
      </c>
      <c r="E96" s="297">
        <f>Nevezés!Z7</f>
        <v>0</v>
      </c>
      <c r="F96" s="297">
        <f>Nevezés!AA7</f>
        <v>0</v>
      </c>
      <c r="G96" s="298">
        <f>Nevezés!AB7</f>
        <v>0</v>
      </c>
    </row>
    <row r="97" spans="1:7" ht="16.5" thickBot="1">
      <c r="A97" s="150">
        <f>Nevezés!W8</f>
        <v>0</v>
      </c>
      <c r="B97" s="151">
        <f>Nevezés!X8</f>
        <v>0</v>
      </c>
      <c r="C97" s="151">
        <f>Nevezés!Y8</f>
        <v>0</v>
      </c>
      <c r="D97" s="157" t="s">
        <v>250</v>
      </c>
      <c r="E97" s="297">
        <f>Nevezés!Z8</f>
        <v>0</v>
      </c>
      <c r="F97" s="297">
        <f>Nevezés!AA8</f>
        <v>0</v>
      </c>
      <c r="G97" s="298">
        <f>Nevezés!AB8</f>
        <v>0</v>
      </c>
    </row>
    <row r="98" spans="1:7" ht="16.5" thickBot="1">
      <c r="A98" s="150">
        <f>Nevezés!W9</f>
        <v>0</v>
      </c>
      <c r="B98" s="151">
        <f>Nevezés!X9</f>
        <v>0</v>
      </c>
      <c r="C98" s="151">
        <f>Nevezés!Y9</f>
        <v>0</v>
      </c>
      <c r="D98" s="157" t="s">
        <v>250</v>
      </c>
      <c r="E98" s="297">
        <f>Nevezés!Z9</f>
        <v>0</v>
      </c>
      <c r="F98" s="297">
        <f>Nevezés!AA9</f>
        <v>0</v>
      </c>
      <c r="G98" s="298">
        <f>Nevezés!AB9</f>
        <v>0</v>
      </c>
    </row>
    <row r="99" spans="1:7" ht="16.5" thickBot="1">
      <c r="A99" s="150">
        <f>Nevezés!W10</f>
        <v>0</v>
      </c>
      <c r="B99" s="151">
        <f>Nevezés!X10</f>
        <v>0</v>
      </c>
      <c r="C99" s="151">
        <f>Nevezés!Y10</f>
        <v>0</v>
      </c>
      <c r="D99" s="157" t="s">
        <v>250</v>
      </c>
      <c r="E99" s="297">
        <f>Nevezés!Z10</f>
        <v>0</v>
      </c>
      <c r="F99" s="297">
        <f>Nevezés!AA10</f>
        <v>0</v>
      </c>
      <c r="G99" s="298">
        <f>Nevezés!AB10</f>
        <v>0</v>
      </c>
    </row>
    <row r="100" spans="1:7" ht="16.5" thickBot="1">
      <c r="A100" s="150">
        <f>Nevezés!W11</f>
        <v>0</v>
      </c>
      <c r="B100" s="151">
        <f>Nevezés!X11</f>
        <v>0</v>
      </c>
      <c r="C100" s="151">
        <f>Nevezés!Y11</f>
        <v>0</v>
      </c>
      <c r="D100" s="157" t="s">
        <v>250</v>
      </c>
      <c r="E100" s="297">
        <f>Nevezés!Z11</f>
        <v>0</v>
      </c>
      <c r="F100" s="297">
        <f>Nevezés!AA11</f>
        <v>0</v>
      </c>
      <c r="G100" s="298">
        <f>Nevezés!AB11</f>
        <v>0</v>
      </c>
    </row>
    <row r="101" spans="1:7" ht="16.5" thickBot="1">
      <c r="A101" s="150">
        <f>Nevezés!W12</f>
        <v>0</v>
      </c>
      <c r="B101" s="151">
        <f>Nevezés!X12</f>
        <v>0</v>
      </c>
      <c r="C101" s="151">
        <f>Nevezés!Y12</f>
        <v>0</v>
      </c>
      <c r="D101" s="157" t="s">
        <v>250</v>
      </c>
      <c r="E101" s="297">
        <f>Nevezés!Z12</f>
        <v>0</v>
      </c>
      <c r="F101" s="297">
        <f>Nevezés!AA12</f>
        <v>0</v>
      </c>
      <c r="G101" s="298">
        <f>Nevezés!AB12</f>
        <v>0</v>
      </c>
    </row>
    <row r="102" spans="1:7" ht="16.5" thickBot="1">
      <c r="A102" s="150">
        <f>Nevezés!W13</f>
        <v>0</v>
      </c>
      <c r="B102" s="151">
        <f>Nevezés!X13</f>
        <v>0</v>
      </c>
      <c r="C102" s="151">
        <f>Nevezés!Y13</f>
        <v>0</v>
      </c>
      <c r="D102" s="157" t="s">
        <v>250</v>
      </c>
      <c r="E102" s="297">
        <f>Nevezés!Z13</f>
        <v>0</v>
      </c>
      <c r="F102" s="297">
        <f>Nevezés!AA13</f>
        <v>0</v>
      </c>
      <c r="G102" s="298">
        <f>Nevezés!AB13</f>
        <v>0</v>
      </c>
    </row>
    <row r="103" spans="1:7" ht="16.5" thickBot="1">
      <c r="A103" s="150">
        <f>Nevezés!W14</f>
        <v>0</v>
      </c>
      <c r="B103" s="151">
        <f>Nevezés!X14</f>
        <v>0</v>
      </c>
      <c r="C103" s="151">
        <f>Nevezés!Y14</f>
        <v>0</v>
      </c>
      <c r="D103" s="157" t="s">
        <v>250</v>
      </c>
      <c r="E103" s="297">
        <f>Nevezés!Z14</f>
        <v>0</v>
      </c>
      <c r="F103" s="297">
        <f>Nevezés!AA14</f>
        <v>0</v>
      </c>
      <c r="G103" s="298">
        <f>Nevezés!AB14</f>
        <v>0</v>
      </c>
    </row>
    <row r="104" spans="1:7" ht="16.5" thickBot="1">
      <c r="A104" s="150">
        <f>Nevezés!W15</f>
        <v>0</v>
      </c>
      <c r="B104" s="151">
        <f>Nevezés!X15</f>
        <v>0</v>
      </c>
      <c r="C104" s="151">
        <f>Nevezés!Y15</f>
        <v>0</v>
      </c>
      <c r="D104" s="157" t="s">
        <v>250</v>
      </c>
      <c r="E104" s="297">
        <f>Nevezés!Z15</f>
        <v>0</v>
      </c>
      <c r="F104" s="297">
        <f>Nevezés!AA15</f>
        <v>0</v>
      </c>
      <c r="G104" s="298">
        <f>Nevezés!AB15</f>
        <v>0</v>
      </c>
    </row>
    <row r="105" spans="1:7" ht="16.5" thickBot="1">
      <c r="A105" s="150">
        <f>Nevezés!W16</f>
        <v>0</v>
      </c>
      <c r="B105" s="151">
        <f>Nevezés!X16</f>
        <v>0</v>
      </c>
      <c r="C105" s="151">
        <f>Nevezés!Y16</f>
        <v>0</v>
      </c>
      <c r="D105" s="157" t="s">
        <v>250</v>
      </c>
      <c r="E105" s="297">
        <f>Nevezés!Z16</f>
        <v>0</v>
      </c>
      <c r="F105" s="297">
        <f>Nevezés!AA16</f>
        <v>0</v>
      </c>
      <c r="G105" s="298">
        <f>Nevezés!AB16</f>
        <v>0</v>
      </c>
    </row>
    <row r="106" spans="1:7" ht="16.5" thickBot="1">
      <c r="A106" s="150">
        <f>Nevezés!W17</f>
        <v>0</v>
      </c>
      <c r="B106" s="151">
        <f>Nevezés!X17</f>
        <v>0</v>
      </c>
      <c r="C106" s="151">
        <f>Nevezés!Y17</f>
        <v>0</v>
      </c>
      <c r="D106" s="157" t="s">
        <v>250</v>
      </c>
      <c r="E106" s="297">
        <f>Nevezés!Z17</f>
        <v>0</v>
      </c>
      <c r="F106" s="297">
        <f>Nevezés!AA17</f>
        <v>0</v>
      </c>
      <c r="G106" s="298">
        <f>Nevezés!AB17</f>
        <v>0</v>
      </c>
    </row>
    <row r="107" spans="1:7" ht="16.5" thickBot="1">
      <c r="A107" s="150">
        <f>Nevezés!W18</f>
        <v>0</v>
      </c>
      <c r="B107" s="151">
        <f>Nevezés!X18</f>
        <v>0</v>
      </c>
      <c r="C107" s="151">
        <f>Nevezés!Y18</f>
        <v>0</v>
      </c>
      <c r="D107" s="157" t="s">
        <v>250</v>
      </c>
      <c r="E107" s="297">
        <f>Nevezés!Z18</f>
        <v>0</v>
      </c>
      <c r="F107" s="297">
        <f>Nevezés!AA18</f>
        <v>0</v>
      </c>
      <c r="G107" s="298">
        <f>Nevezés!AB18</f>
        <v>0</v>
      </c>
    </row>
    <row r="108" spans="1:7" ht="16.5" thickBot="1">
      <c r="A108" s="150">
        <f>Nevezés!W19</f>
        <v>0</v>
      </c>
      <c r="B108" s="151">
        <f>Nevezés!X19</f>
        <v>0</v>
      </c>
      <c r="C108" s="151">
        <f>Nevezés!Y19</f>
        <v>0</v>
      </c>
      <c r="D108" s="157" t="s">
        <v>250</v>
      </c>
      <c r="E108" s="297">
        <f>Nevezés!Z19</f>
        <v>0</v>
      </c>
      <c r="F108" s="297">
        <f>Nevezés!AA19</f>
        <v>0</v>
      </c>
      <c r="G108" s="298">
        <f>Nevezés!AB19</f>
        <v>0</v>
      </c>
    </row>
    <row r="109" spans="1:7" ht="16.5" thickBot="1">
      <c r="A109" s="150">
        <f>Nevezés!W20</f>
        <v>0</v>
      </c>
      <c r="B109" s="151">
        <f>Nevezés!X20</f>
        <v>0</v>
      </c>
      <c r="C109" s="151">
        <f>Nevezés!Y20</f>
        <v>0</v>
      </c>
      <c r="D109" s="157" t="s">
        <v>250</v>
      </c>
      <c r="E109" s="297">
        <f>Nevezés!Z20</f>
        <v>0</v>
      </c>
      <c r="F109" s="297">
        <f>Nevezés!AA20</f>
        <v>0</v>
      </c>
      <c r="G109" s="298">
        <f>Nevezés!AB20</f>
        <v>0</v>
      </c>
    </row>
    <row r="110" spans="1:7" ht="16.5" thickBot="1">
      <c r="A110" s="150">
        <f>Nevezés!W21</f>
        <v>0</v>
      </c>
      <c r="B110" s="151">
        <f>Nevezés!X21</f>
        <v>0</v>
      </c>
      <c r="C110" s="151">
        <f>Nevezés!Y21</f>
        <v>0</v>
      </c>
      <c r="D110" s="157" t="s">
        <v>250</v>
      </c>
      <c r="E110" s="297">
        <f>Nevezés!Z21</f>
        <v>0</v>
      </c>
      <c r="F110" s="297">
        <f>Nevezés!AA21</f>
        <v>0</v>
      </c>
      <c r="G110" s="298">
        <f>Nevezés!AB21</f>
        <v>0</v>
      </c>
    </row>
    <row r="111" spans="1:7" ht="16.5" thickBot="1">
      <c r="A111" s="150">
        <f>Nevezés!W22</f>
        <v>0</v>
      </c>
      <c r="B111" s="151">
        <f>Nevezés!X22</f>
        <v>0</v>
      </c>
      <c r="C111" s="151">
        <f>Nevezés!Y22</f>
        <v>0</v>
      </c>
      <c r="D111" s="157" t="s">
        <v>250</v>
      </c>
      <c r="E111" s="297">
        <f>Nevezés!Z22</f>
        <v>0</v>
      </c>
      <c r="F111" s="297">
        <f>Nevezés!AA22</f>
        <v>0</v>
      </c>
      <c r="G111" s="298">
        <f>Nevezés!AB22</f>
        <v>0</v>
      </c>
    </row>
    <row r="112" spans="1:7" ht="16.5" thickBot="1">
      <c r="A112" s="150">
        <f>Nevezés!W23</f>
        <v>0</v>
      </c>
      <c r="B112" s="151">
        <f>Nevezés!X23</f>
        <v>0</v>
      </c>
      <c r="C112" s="151">
        <f>Nevezés!Y23</f>
        <v>0</v>
      </c>
      <c r="D112" s="157" t="s">
        <v>250</v>
      </c>
      <c r="E112" s="297">
        <f>Nevezés!Z23</f>
        <v>0</v>
      </c>
      <c r="F112" s="297">
        <f>Nevezés!AA23</f>
        <v>0</v>
      </c>
      <c r="G112" s="298">
        <f>Nevezés!AB23</f>
        <v>0</v>
      </c>
    </row>
    <row r="113" spans="1:7" ht="16.5" thickBot="1">
      <c r="A113" s="150">
        <f>Nevezés!W24</f>
        <v>0</v>
      </c>
      <c r="B113" s="151">
        <f>Nevezés!X24</f>
        <v>0</v>
      </c>
      <c r="C113" s="151">
        <f>Nevezés!Y24</f>
        <v>0</v>
      </c>
      <c r="D113" s="157" t="s">
        <v>250</v>
      </c>
      <c r="E113" s="297">
        <f>Nevezés!Z24</f>
        <v>0</v>
      </c>
      <c r="F113" s="297">
        <f>Nevezés!AA24</f>
        <v>0</v>
      </c>
      <c r="G113" s="298">
        <f>Nevezés!AB24</f>
        <v>0</v>
      </c>
    </row>
    <row r="114" spans="1:7" ht="16.5" thickBot="1">
      <c r="A114" s="150">
        <f>Nevezés!W25</f>
        <v>0</v>
      </c>
      <c r="B114" s="151">
        <f>Nevezés!X25</f>
        <v>0</v>
      </c>
      <c r="C114" s="151">
        <f>Nevezés!Y25</f>
        <v>0</v>
      </c>
      <c r="D114" s="157" t="s">
        <v>250</v>
      </c>
      <c r="E114" s="297">
        <f>Nevezés!Z25</f>
        <v>0</v>
      </c>
      <c r="F114" s="297">
        <f>Nevezés!AA25</f>
        <v>0</v>
      </c>
      <c r="G114" s="298">
        <f>Nevezés!AB25</f>
        <v>0</v>
      </c>
    </row>
    <row r="115" spans="1:7" ht="16.5" thickBot="1">
      <c r="A115" s="150">
        <f>Nevezés!W26</f>
        <v>0</v>
      </c>
      <c r="B115" s="151">
        <f>Nevezés!X26</f>
        <v>0</v>
      </c>
      <c r="C115" s="151">
        <f>Nevezés!Y26</f>
        <v>0</v>
      </c>
      <c r="D115" s="157" t="s">
        <v>250</v>
      </c>
      <c r="E115" s="297">
        <f>Nevezés!Z26</f>
        <v>0</v>
      </c>
      <c r="F115" s="297">
        <f>Nevezés!AA26</f>
        <v>0</v>
      </c>
      <c r="G115" s="298">
        <f>Nevezés!AB26</f>
        <v>0</v>
      </c>
    </row>
    <row r="116" spans="1:7" ht="16.5" thickBot="1">
      <c r="A116" s="150">
        <f>Nevezés!W27</f>
        <v>0</v>
      </c>
      <c r="B116" s="151">
        <f>Nevezés!X27</f>
        <v>0</v>
      </c>
      <c r="C116" s="151">
        <f>Nevezés!Y27</f>
        <v>0</v>
      </c>
      <c r="D116" s="157" t="s">
        <v>250</v>
      </c>
      <c r="E116" s="297">
        <f>Nevezés!Z27</f>
        <v>0</v>
      </c>
      <c r="F116" s="297">
        <f>Nevezés!AA27</f>
        <v>0</v>
      </c>
      <c r="G116" s="298">
        <f>Nevezés!AB27</f>
        <v>0</v>
      </c>
    </row>
    <row r="117" spans="1:7" ht="16.5" thickBot="1">
      <c r="A117" s="150">
        <f>Nevezés!W28</f>
        <v>0</v>
      </c>
      <c r="B117" s="151">
        <f>Nevezés!X28</f>
        <v>0</v>
      </c>
      <c r="C117" s="151">
        <f>Nevezés!Y28</f>
        <v>0</v>
      </c>
      <c r="D117" s="157" t="s">
        <v>250</v>
      </c>
      <c r="E117" s="297">
        <f>Nevezés!Z28</f>
        <v>0</v>
      </c>
      <c r="F117" s="297">
        <f>Nevezés!AA28</f>
        <v>0</v>
      </c>
      <c r="G117" s="298">
        <f>Nevezés!AB28</f>
        <v>0</v>
      </c>
    </row>
    <row r="118" spans="1:7" ht="16.5" thickBot="1">
      <c r="A118" s="150">
        <f>Nevezés!W29</f>
        <v>0</v>
      </c>
      <c r="B118" s="151">
        <f>Nevezés!X29</f>
        <v>0</v>
      </c>
      <c r="C118" s="151">
        <f>Nevezés!Y29</f>
        <v>0</v>
      </c>
      <c r="D118" s="157" t="s">
        <v>250</v>
      </c>
      <c r="E118" s="297">
        <f>Nevezés!Z29</f>
        <v>0</v>
      </c>
      <c r="F118" s="297">
        <f>Nevezés!AA29</f>
        <v>0</v>
      </c>
      <c r="G118" s="298">
        <f>Nevezés!AB29</f>
        <v>0</v>
      </c>
    </row>
    <row r="119" spans="1:7" ht="16.5" thickBot="1">
      <c r="A119" s="150">
        <f>Nevezés!W30</f>
        <v>0</v>
      </c>
      <c r="B119" s="151">
        <f>Nevezés!X30</f>
        <v>0</v>
      </c>
      <c r="C119" s="151">
        <f>Nevezés!Y30</f>
        <v>0</v>
      </c>
      <c r="D119" s="157" t="s">
        <v>250</v>
      </c>
      <c r="E119" s="297">
        <f>Nevezés!Z30</f>
        <v>0</v>
      </c>
      <c r="F119" s="297">
        <f>Nevezés!AA30</f>
        <v>0</v>
      </c>
      <c r="G119" s="298">
        <f>Nevezés!AB30</f>
        <v>0</v>
      </c>
    </row>
    <row r="120" spans="1:7" ht="16.5" thickBot="1">
      <c r="A120" s="150">
        <f>Nevezés!W31</f>
        <v>0</v>
      </c>
      <c r="B120" s="151">
        <f>Nevezés!X31</f>
        <v>0</v>
      </c>
      <c r="C120" s="151">
        <f>Nevezés!Y31</f>
        <v>0</v>
      </c>
      <c r="D120" s="157" t="s">
        <v>250</v>
      </c>
      <c r="E120" s="297">
        <f>Nevezés!Z31</f>
        <v>0</v>
      </c>
      <c r="F120" s="297">
        <f>Nevezés!AA31</f>
        <v>0</v>
      </c>
      <c r="G120" s="298">
        <f>Nevezés!AB31</f>
        <v>0</v>
      </c>
    </row>
    <row r="121" spans="1:7" ht="16.5" thickBot="1">
      <c r="A121" s="152">
        <f>Nevezés!W32</f>
        <v>0</v>
      </c>
      <c r="B121" s="153">
        <f>Nevezés!X32</f>
        <v>0</v>
      </c>
      <c r="C121" s="153">
        <f>Nevezés!Y32</f>
        <v>0</v>
      </c>
      <c r="D121" s="157" t="s">
        <v>250</v>
      </c>
      <c r="E121" s="297">
        <f>Nevezés!Z32</f>
        <v>0</v>
      </c>
      <c r="F121" s="297">
        <f>Nevezés!AA32</f>
        <v>0</v>
      </c>
      <c r="G121" s="298">
        <f>Nevezés!AB32</f>
        <v>0</v>
      </c>
    </row>
    <row r="122" spans="1:7" ht="15.75" customHeight="1" thickBot="1">
      <c r="A122" s="148" t="str">
        <f>Nevezés!AD3</f>
        <v>RIZMAYER LÁSZLÓ</v>
      </c>
      <c r="B122" s="149" t="str">
        <f>Nevezés!AE3</f>
        <v>BOKROS ISTVÁN</v>
      </c>
      <c r="C122" s="149">
        <f>Nevezés!AF3</f>
        <v>52</v>
      </c>
      <c r="D122" s="158" t="s">
        <v>251</v>
      </c>
      <c r="E122" s="297">
        <f>Nevezés!AG3</f>
        <v>0.9416666666666668</v>
      </c>
      <c r="F122" s="297">
        <f>Nevezés!AH3</f>
        <v>0.41041666666666665</v>
      </c>
      <c r="G122" s="298">
        <f>Nevezés!AI3</f>
        <v>0</v>
      </c>
    </row>
    <row r="123" spans="1:7" ht="16.5" thickBot="1">
      <c r="A123" s="150" t="str">
        <f>Nevezés!AD4</f>
        <v>PÁLFY ZOLTÁN</v>
      </c>
      <c r="B123" s="151" t="str">
        <f>Nevezés!AE4</f>
        <v>PÁLFY PÉTER</v>
      </c>
      <c r="C123" s="151">
        <f>Nevezés!AF4</f>
        <v>47</v>
      </c>
      <c r="D123" s="158" t="s">
        <v>251</v>
      </c>
      <c r="E123" s="297">
        <f>Nevezés!AG4</f>
        <v>0.9381944444444444</v>
      </c>
      <c r="F123" s="297">
        <f>Nevezés!AH4</f>
        <v>0.40972222222222227</v>
      </c>
      <c r="G123" s="298">
        <f>Nevezés!AI4</f>
        <v>0</v>
      </c>
    </row>
    <row r="124" spans="1:7" ht="16.5" thickBot="1">
      <c r="A124" s="150" t="str">
        <f>Nevezés!AD5</f>
        <v>POLECSÁK ANDRÁS</v>
      </c>
      <c r="B124" s="151" t="str">
        <f>Nevezés!AE5</f>
        <v>SZŰCS MÁRTON</v>
      </c>
      <c r="C124" s="151">
        <f>Nevezés!AF5</f>
        <v>45</v>
      </c>
      <c r="D124" s="158" t="s">
        <v>251</v>
      </c>
      <c r="E124" s="297">
        <f>Nevezés!AG5</f>
        <v>0.9375</v>
      </c>
      <c r="F124" s="297">
        <f>Nevezés!AH5</f>
        <v>0.40625</v>
      </c>
      <c r="G124" s="298">
        <f>Nevezés!AI5</f>
        <v>0</v>
      </c>
    </row>
    <row r="125" spans="1:7" ht="16.5" thickBot="1">
      <c r="A125" s="150" t="str">
        <f>Nevezés!AD6</f>
        <v>PETHES ANDRÁS </v>
      </c>
      <c r="B125" s="151" t="str">
        <f>Nevezés!AE6</f>
        <v>TAKÁCS JÓZSEF</v>
      </c>
      <c r="C125" s="151">
        <f>Nevezés!AF6</f>
        <v>35</v>
      </c>
      <c r="D125" s="158" t="s">
        <v>251</v>
      </c>
      <c r="E125" s="297">
        <f>Nevezés!AG6</f>
        <v>0.9305555555555555</v>
      </c>
      <c r="F125" s="297">
        <f>Nevezés!AH6</f>
        <v>0.40138888888888885</v>
      </c>
      <c r="G125" s="298">
        <f>Nevezés!AI6</f>
        <v>0</v>
      </c>
    </row>
    <row r="126" spans="1:7" ht="16.5" thickBot="1">
      <c r="A126" s="150" t="str">
        <f>Nevezés!AD7</f>
        <v>PAPP LÁSZLÓ</v>
      </c>
      <c r="B126" s="151" t="str">
        <f>Nevezés!AE7</f>
        <v>PAPP LÁSZLÓ</v>
      </c>
      <c r="C126" s="151">
        <f>Nevezés!AF7</f>
        <v>50</v>
      </c>
      <c r="D126" s="158" t="s">
        <v>251</v>
      </c>
      <c r="E126" s="297">
        <f>Nevezés!AG7</f>
        <v>0.9402777777777778</v>
      </c>
      <c r="F126" s="297">
        <f>Nevezés!AH7</f>
        <v>0.40972222222222227</v>
      </c>
      <c r="G126" s="298">
        <f>Nevezés!AI7</f>
        <v>0</v>
      </c>
    </row>
    <row r="127" spans="1:7" ht="16.5" thickBot="1">
      <c r="A127" s="150" t="str">
        <f>Nevezés!AD8</f>
        <v>RITTER JÁNOS</v>
      </c>
      <c r="B127" s="151" t="str">
        <f>Nevezés!AE8</f>
        <v>RITTER ATTILA</v>
      </c>
      <c r="C127" s="151">
        <f>Nevezés!AF8</f>
        <v>15</v>
      </c>
      <c r="D127" s="158" t="s">
        <v>251</v>
      </c>
      <c r="E127" s="297">
        <f>Nevezés!AG8</f>
        <v>0.9173611111111111</v>
      </c>
      <c r="F127" s="297">
        <f>Nevezés!AH8</f>
        <v>0.3979166666666667</v>
      </c>
      <c r="G127" s="298">
        <f>Nevezés!AI8</f>
        <v>0</v>
      </c>
    </row>
    <row r="128" spans="1:7" ht="16.5" thickBot="1">
      <c r="A128" s="150" t="str">
        <f>Nevezés!AD9</f>
        <v>EKE BÁLINT</v>
      </c>
      <c r="B128" s="151" t="str">
        <f>Nevezés!AE9</f>
        <v>MISKEI ZOLTÁN</v>
      </c>
      <c r="C128" s="151">
        <f>Nevezés!AF9</f>
        <v>22</v>
      </c>
      <c r="D128" s="158" t="s">
        <v>251</v>
      </c>
      <c r="E128" s="297">
        <f>Nevezés!AG9</f>
        <v>0.9215277777777778</v>
      </c>
      <c r="F128" s="297">
        <f>Nevezés!AH9</f>
        <v>0.40625</v>
      </c>
      <c r="G128" s="298">
        <f>Nevezés!AI9</f>
        <v>0</v>
      </c>
    </row>
    <row r="129" spans="1:7" ht="16.5" thickBot="1">
      <c r="A129" s="150" t="str">
        <f>Nevezés!AD10</f>
        <v>JÉLÓ GÁBOR</v>
      </c>
      <c r="B129" s="151" t="str">
        <f>Nevezés!AE10</f>
        <v>VIDA-SZABA GÉZU</v>
      </c>
      <c r="C129" s="151">
        <f>Nevezés!AF10</f>
        <v>29</v>
      </c>
      <c r="D129" s="158" t="s">
        <v>251</v>
      </c>
      <c r="E129" s="297">
        <f>Nevezés!AG10</f>
        <v>0.9270833333333334</v>
      </c>
      <c r="F129" s="297">
        <f>Nevezés!AH10</f>
        <v>0.40902777777777777</v>
      </c>
      <c r="G129" s="298">
        <f>Nevezés!AI10</f>
        <v>0</v>
      </c>
    </row>
    <row r="130" spans="1:7" ht="16.5" thickBot="1">
      <c r="A130" s="150" t="str">
        <f>Nevezés!AD11</f>
        <v>TÓTH TAMÁS</v>
      </c>
      <c r="B130" s="151" t="str">
        <f>Nevezés!AE11</f>
        <v>TÓTH NÓRA</v>
      </c>
      <c r="C130" s="151">
        <f>Nevezés!AF11</f>
        <v>13</v>
      </c>
      <c r="D130" s="158" t="s">
        <v>251</v>
      </c>
      <c r="E130" s="297">
        <f>Nevezés!AG11</f>
        <v>0.9159722222222223</v>
      </c>
      <c r="F130" s="297">
        <f>Nevezés!AH11</f>
        <v>0.39444444444444443</v>
      </c>
      <c r="G130" s="298">
        <f>Nevezés!AI11</f>
        <v>0</v>
      </c>
    </row>
    <row r="131" spans="1:7" ht="16.5" thickBot="1">
      <c r="A131" s="150" t="str">
        <f>Nevezés!AD12</f>
        <v>SZERB PÉTER</v>
      </c>
      <c r="B131" s="151" t="str">
        <f>Nevezés!AE12</f>
        <v>TARCSAI SÁNDOR </v>
      </c>
      <c r="C131" s="151">
        <f>Nevezés!AF12</f>
        <v>7</v>
      </c>
      <c r="D131" s="158" t="s">
        <v>251</v>
      </c>
      <c r="E131" s="297">
        <f>Nevezés!AG12</f>
        <v>0.9111111111111111</v>
      </c>
      <c r="F131" s="297">
        <f>Nevezés!AH12</f>
        <v>0.3923611111111111</v>
      </c>
      <c r="G131" s="298">
        <f>Nevezés!AI12</f>
        <v>0</v>
      </c>
    </row>
    <row r="132" spans="1:7" ht="16.5" thickBot="1">
      <c r="A132" s="150" t="str">
        <f>Nevezés!AD13</f>
        <v>ROMÁN BARBARA</v>
      </c>
      <c r="B132" s="151" t="str">
        <f>Nevezés!AE13</f>
        <v>VARGA ANDREA (BAGOOLY)</v>
      </c>
      <c r="C132" s="151">
        <f>Nevezés!AF13</f>
        <v>4</v>
      </c>
      <c r="D132" s="158" t="s">
        <v>251</v>
      </c>
      <c r="E132" s="297">
        <f>Nevezés!AG13</f>
        <v>0.9090277777777778</v>
      </c>
      <c r="F132" s="297">
        <f>Nevezés!AH13</f>
        <v>0.3986111111111111</v>
      </c>
      <c r="G132" s="298">
        <f>Nevezés!AI13</f>
        <v>0</v>
      </c>
    </row>
    <row r="133" spans="1:7" ht="16.5" thickBot="1">
      <c r="A133" s="150" t="str">
        <f>Nevezés!AD14</f>
        <v>KIS FERENC</v>
      </c>
      <c r="B133" s="151" t="str">
        <f>Nevezés!AE14</f>
        <v>RÁCZ DONÁT</v>
      </c>
      <c r="C133" s="151">
        <f>Nevezés!AF14</f>
        <v>28</v>
      </c>
      <c r="D133" s="158" t="s">
        <v>251</v>
      </c>
      <c r="E133" s="297">
        <f>Nevezés!AG14</f>
        <v>0.9263888888888889</v>
      </c>
      <c r="F133" s="297">
        <f>Nevezés!AH14</f>
        <v>0.40902777777777777</v>
      </c>
      <c r="G133" s="298">
        <f>Nevezés!AI14</f>
        <v>0</v>
      </c>
    </row>
    <row r="134" spans="1:7" ht="16.5" thickBot="1">
      <c r="A134" s="150" t="str">
        <f>Nevezés!AD15</f>
        <v>LÁZÁR KORNÉL</v>
      </c>
      <c r="B134" s="151" t="str">
        <f>Nevezés!AE15</f>
        <v>LÁZÁR KONRÁD</v>
      </c>
      <c r="C134" s="151">
        <f>Nevezés!AF15</f>
        <v>32</v>
      </c>
      <c r="D134" s="158" t="s">
        <v>251</v>
      </c>
      <c r="E134" s="297">
        <f>Nevezés!AG15</f>
        <v>0.9291666666666667</v>
      </c>
      <c r="F134" s="297">
        <f>Nevezés!AH15</f>
        <v>0.3986111111111111</v>
      </c>
      <c r="G134" s="298">
        <f>Nevezés!AI15</f>
        <v>0</v>
      </c>
    </row>
    <row r="135" spans="1:7" ht="16.5" thickBot="1">
      <c r="A135" s="150" t="str">
        <f>Nevezés!AD16</f>
        <v>SZABÓ ZOLTÁN </v>
      </c>
      <c r="B135" s="151" t="str">
        <f>Nevezés!AE16</f>
        <v>SZABADI ISTVÁN</v>
      </c>
      <c r="C135" s="151">
        <f>Nevezés!AF16</f>
        <v>38</v>
      </c>
      <c r="D135" s="158" t="s">
        <v>251</v>
      </c>
      <c r="E135" s="297">
        <f>Nevezés!AG16</f>
        <v>0.9326388888888889</v>
      </c>
      <c r="F135" s="297">
        <f>Nevezés!AH16</f>
        <v>0.4076388888888889</v>
      </c>
      <c r="G135" s="298">
        <f>Nevezés!AI16</f>
        <v>0</v>
      </c>
    </row>
    <row r="136" spans="1:7" ht="16.5" thickBot="1">
      <c r="A136" s="150" t="str">
        <f>Nevezés!AD17</f>
        <v>DOMONYI LÁSZLÓ</v>
      </c>
      <c r="B136" s="151" t="str">
        <f>Nevezés!AE17</f>
        <v>LEHÓCZKI ZSOLT</v>
      </c>
      <c r="C136" s="151">
        <f>Nevezés!AF17</f>
        <v>33</v>
      </c>
      <c r="D136" s="158" t="s">
        <v>251</v>
      </c>
      <c r="E136" s="297">
        <f>Nevezés!AG17</f>
        <v>0.9291666666666667</v>
      </c>
      <c r="F136" s="297">
        <f>Nevezés!AH17</f>
        <v>0.4</v>
      </c>
      <c r="G136" s="298">
        <f>Nevezés!AI17</f>
        <v>0</v>
      </c>
    </row>
    <row r="137" spans="1:7" ht="16.5" thickBot="1">
      <c r="A137" s="150">
        <f>Nevezés!AD18</f>
        <v>0</v>
      </c>
      <c r="B137" s="151">
        <f>Nevezés!AE18</f>
        <v>0</v>
      </c>
      <c r="C137" s="151">
        <f>Nevezés!AF18</f>
        <v>0</v>
      </c>
      <c r="D137" s="158" t="s">
        <v>251</v>
      </c>
      <c r="E137" s="297">
        <f>Nevezés!AG18</f>
        <v>0</v>
      </c>
      <c r="F137" s="297">
        <f>Nevezés!AH18</f>
        <v>0</v>
      </c>
      <c r="G137" s="298">
        <f>Nevezés!AI18</f>
        <v>0</v>
      </c>
    </row>
    <row r="138" spans="1:7" ht="16.5" thickBot="1">
      <c r="A138" s="150">
        <f>Nevezés!AD19</f>
        <v>0</v>
      </c>
      <c r="B138" s="151">
        <f>Nevezés!AE19</f>
        <v>0</v>
      </c>
      <c r="C138" s="151">
        <f>Nevezés!AF19</f>
        <v>0</v>
      </c>
      <c r="D138" s="158" t="s">
        <v>251</v>
      </c>
      <c r="E138" s="297">
        <f>Nevezés!AG19</f>
        <v>0</v>
      </c>
      <c r="F138" s="297">
        <f>Nevezés!AH19</f>
        <v>0</v>
      </c>
      <c r="G138" s="298">
        <f>Nevezés!AI19</f>
        <v>0</v>
      </c>
    </row>
    <row r="139" spans="1:7" ht="16.5" thickBot="1">
      <c r="A139" s="150">
        <f>Nevezés!AD20</f>
        <v>0</v>
      </c>
      <c r="B139" s="151">
        <f>Nevezés!AE20</f>
        <v>0</v>
      </c>
      <c r="C139" s="151">
        <f>Nevezés!AF20</f>
        <v>0</v>
      </c>
      <c r="D139" s="158" t="s">
        <v>251</v>
      </c>
      <c r="E139" s="297">
        <f>Nevezés!AG20</f>
        <v>0</v>
      </c>
      <c r="F139" s="297">
        <f>Nevezés!AH20</f>
        <v>0</v>
      </c>
      <c r="G139" s="298">
        <f>Nevezés!AI20</f>
        <v>0</v>
      </c>
    </row>
    <row r="140" spans="1:7" ht="16.5" thickBot="1">
      <c r="A140" s="150">
        <f>Nevezés!AD21</f>
        <v>0</v>
      </c>
      <c r="B140" s="151">
        <f>Nevezés!AE21</f>
        <v>0</v>
      </c>
      <c r="C140" s="151">
        <f>Nevezés!AF21</f>
        <v>0</v>
      </c>
      <c r="D140" s="158" t="s">
        <v>251</v>
      </c>
      <c r="E140" s="297">
        <f>Nevezés!AG21</f>
        <v>0</v>
      </c>
      <c r="F140" s="297">
        <f>Nevezés!AH21</f>
        <v>0</v>
      </c>
      <c r="G140" s="298">
        <f>Nevezés!AI21</f>
        <v>0</v>
      </c>
    </row>
    <row r="141" spans="1:7" ht="16.5" thickBot="1">
      <c r="A141" s="150">
        <f>Nevezés!AD22</f>
        <v>0</v>
      </c>
      <c r="B141" s="151">
        <f>Nevezés!AE22</f>
        <v>0</v>
      </c>
      <c r="C141" s="151">
        <f>Nevezés!AF22</f>
        <v>0</v>
      </c>
      <c r="D141" s="158" t="s">
        <v>251</v>
      </c>
      <c r="E141" s="297">
        <f>Nevezés!AG22</f>
        <v>0</v>
      </c>
      <c r="F141" s="297">
        <f>Nevezés!AH22</f>
        <v>0</v>
      </c>
      <c r="G141" s="298">
        <f>Nevezés!AI22</f>
        <v>0</v>
      </c>
    </row>
    <row r="142" spans="1:7" ht="16.5" thickBot="1">
      <c r="A142" s="150">
        <f>Nevezés!AD23</f>
        <v>0</v>
      </c>
      <c r="B142" s="151">
        <f>Nevezés!AE23</f>
        <v>0</v>
      </c>
      <c r="C142" s="151">
        <f>Nevezés!AF23</f>
        <v>0</v>
      </c>
      <c r="D142" s="158" t="s">
        <v>251</v>
      </c>
      <c r="E142" s="297">
        <f>Nevezés!AG23</f>
        <v>0</v>
      </c>
      <c r="F142" s="297">
        <f>Nevezés!AH23</f>
        <v>0</v>
      </c>
      <c r="G142" s="298">
        <f>Nevezés!AI23</f>
        <v>0</v>
      </c>
    </row>
    <row r="143" spans="1:7" ht="16.5" thickBot="1">
      <c r="A143" s="150">
        <f>Nevezés!AD24</f>
        <v>0</v>
      </c>
      <c r="B143" s="151">
        <f>Nevezés!AE24</f>
        <v>0</v>
      </c>
      <c r="C143" s="151">
        <f>Nevezés!AF24</f>
        <v>0</v>
      </c>
      <c r="D143" s="158" t="s">
        <v>251</v>
      </c>
      <c r="E143" s="297">
        <f>Nevezés!AG24</f>
        <v>0</v>
      </c>
      <c r="F143" s="297">
        <f>Nevezés!AH24</f>
        <v>0</v>
      </c>
      <c r="G143" s="298">
        <f>Nevezés!AI24</f>
        <v>0</v>
      </c>
    </row>
    <row r="144" spans="1:7" ht="16.5" thickBot="1">
      <c r="A144" s="150">
        <f>Nevezés!AD25</f>
        <v>0</v>
      </c>
      <c r="B144" s="151">
        <f>Nevezés!AE25</f>
        <v>0</v>
      </c>
      <c r="C144" s="151">
        <f>Nevezés!AF25</f>
        <v>0</v>
      </c>
      <c r="D144" s="158" t="s">
        <v>251</v>
      </c>
      <c r="E144" s="297">
        <f>Nevezés!AG25</f>
        <v>0</v>
      </c>
      <c r="F144" s="297">
        <f>Nevezés!AH25</f>
        <v>0</v>
      </c>
      <c r="G144" s="298">
        <f>Nevezés!AI25</f>
        <v>0</v>
      </c>
    </row>
    <row r="145" spans="1:7" ht="16.5" thickBot="1">
      <c r="A145" s="150">
        <f>Nevezés!AD26</f>
        <v>0</v>
      </c>
      <c r="B145" s="151">
        <f>Nevezés!AE26</f>
        <v>0</v>
      </c>
      <c r="C145" s="151">
        <f>Nevezés!AF26</f>
        <v>0</v>
      </c>
      <c r="D145" s="158" t="s">
        <v>251</v>
      </c>
      <c r="E145" s="297">
        <f>Nevezés!AG26</f>
        <v>0</v>
      </c>
      <c r="F145" s="297">
        <f>Nevezés!AH26</f>
        <v>0</v>
      </c>
      <c r="G145" s="298">
        <f>Nevezés!AI26</f>
        <v>0</v>
      </c>
    </row>
    <row r="146" spans="1:7" ht="16.5" thickBot="1">
      <c r="A146" s="150">
        <f>Nevezés!AD27</f>
        <v>0</v>
      </c>
      <c r="B146" s="151">
        <f>Nevezés!AE27</f>
        <v>0</v>
      </c>
      <c r="C146" s="151">
        <f>Nevezés!AF27</f>
        <v>0</v>
      </c>
      <c r="D146" s="158" t="s">
        <v>251</v>
      </c>
      <c r="E146" s="297">
        <f>Nevezés!AG27</f>
        <v>0</v>
      </c>
      <c r="F146" s="297">
        <f>Nevezés!AH27</f>
        <v>0</v>
      </c>
      <c r="G146" s="298">
        <f>Nevezés!AI27</f>
        <v>0</v>
      </c>
    </row>
    <row r="147" spans="1:7" ht="16.5" thickBot="1">
      <c r="A147" s="150">
        <f>Nevezés!AD28</f>
        <v>0</v>
      </c>
      <c r="B147" s="151">
        <f>Nevezés!AE28</f>
        <v>0</v>
      </c>
      <c r="C147" s="151">
        <f>Nevezés!AF28</f>
        <v>0</v>
      </c>
      <c r="D147" s="158" t="s">
        <v>251</v>
      </c>
      <c r="E147" s="297">
        <f>Nevezés!AG28</f>
        <v>0</v>
      </c>
      <c r="F147" s="297">
        <f>Nevezés!AH28</f>
        <v>0</v>
      </c>
      <c r="G147" s="298">
        <f>Nevezés!AI28</f>
        <v>0</v>
      </c>
    </row>
    <row r="148" spans="1:7" ht="16.5" thickBot="1">
      <c r="A148" s="150">
        <f>Nevezés!AD29</f>
        <v>0</v>
      </c>
      <c r="B148" s="151">
        <f>Nevezés!AE29</f>
        <v>0</v>
      </c>
      <c r="C148" s="151">
        <f>Nevezés!AF29</f>
        <v>0</v>
      </c>
      <c r="D148" s="158" t="s">
        <v>251</v>
      </c>
      <c r="E148" s="297">
        <f>Nevezés!AG29</f>
        <v>0</v>
      </c>
      <c r="F148" s="297">
        <f>Nevezés!AH29</f>
        <v>0</v>
      </c>
      <c r="G148" s="298">
        <f>Nevezés!AI29</f>
        <v>0</v>
      </c>
    </row>
    <row r="149" spans="1:7" ht="16.5" thickBot="1">
      <c r="A149" s="150">
        <f>Nevezés!AD30</f>
        <v>0</v>
      </c>
      <c r="B149" s="151">
        <f>Nevezés!AE30</f>
        <v>0</v>
      </c>
      <c r="C149" s="151">
        <f>Nevezés!AF30</f>
        <v>0</v>
      </c>
      <c r="D149" s="158" t="s">
        <v>251</v>
      </c>
      <c r="E149" s="297">
        <f>Nevezés!AG30</f>
        <v>0</v>
      </c>
      <c r="F149" s="297">
        <f>Nevezés!AH30</f>
        <v>0</v>
      </c>
      <c r="G149" s="298">
        <f>Nevezés!AI30</f>
        <v>0</v>
      </c>
    </row>
    <row r="150" spans="1:7" ht="16.5" thickBot="1">
      <c r="A150" s="150">
        <f>Nevezés!AD31</f>
        <v>0</v>
      </c>
      <c r="B150" s="151">
        <f>Nevezés!AE31</f>
        <v>0</v>
      </c>
      <c r="C150" s="151">
        <f>Nevezés!AF31</f>
        <v>0</v>
      </c>
      <c r="D150" s="158" t="s">
        <v>251</v>
      </c>
      <c r="E150" s="297">
        <f>Nevezés!AG31</f>
        <v>0</v>
      </c>
      <c r="F150" s="297">
        <f>Nevezés!AH31</f>
        <v>0</v>
      </c>
      <c r="G150" s="298">
        <f>Nevezés!AI31</f>
        <v>0</v>
      </c>
    </row>
    <row r="151" spans="1:7" ht="16.5" thickBot="1">
      <c r="A151" s="152">
        <f>Nevezés!AD32</f>
        <v>0</v>
      </c>
      <c r="B151" s="153">
        <f>Nevezés!AE32</f>
        <v>0</v>
      </c>
      <c r="C151" s="153">
        <f>Nevezés!AF32</f>
        <v>0</v>
      </c>
      <c r="D151" s="158" t="s">
        <v>251</v>
      </c>
      <c r="E151" s="297">
        <f>Nevezés!AG32</f>
        <v>0</v>
      </c>
      <c r="F151" s="297">
        <f>Nevezés!AH32</f>
        <v>0</v>
      </c>
      <c r="G151" s="298">
        <f>Nevezés!AI32</f>
        <v>0</v>
      </c>
    </row>
    <row r="152" spans="1:7" ht="15.75" customHeight="1" thickBot="1">
      <c r="A152" s="148" t="str">
        <f>Nevezés!AK3</f>
        <v>NAGY CSABA</v>
      </c>
      <c r="B152" s="149" t="str">
        <f>Nevezés!AL3</f>
        <v>NAGY NÁNDOR</v>
      </c>
      <c r="C152" s="149">
        <f>Nevezés!AM3</f>
        <v>1</v>
      </c>
      <c r="D152" s="156" t="s">
        <v>252</v>
      </c>
      <c r="E152" s="297">
        <f>Nevezés!AN3</f>
        <v>0.90625</v>
      </c>
      <c r="F152" s="297">
        <f>Nevezés!AO3</f>
        <v>0.3840277777777778</v>
      </c>
      <c r="G152" s="298">
        <f>Nevezés!AP3</f>
        <v>0</v>
      </c>
    </row>
    <row r="153" spans="1:7" ht="16.5" thickBot="1">
      <c r="A153" s="150" t="str">
        <f>Nevezés!AK4</f>
        <v>SZŰCS IMRE </v>
      </c>
      <c r="B153" s="151" t="str">
        <f>Nevezés!AL4</f>
        <v>KOVÁCS RÓBERT </v>
      </c>
      <c r="C153" s="151">
        <f>Nevezés!AM4</f>
        <v>31</v>
      </c>
      <c r="D153" s="156" t="s">
        <v>252</v>
      </c>
      <c r="E153" s="297">
        <f>Nevezés!AN4</f>
        <v>0.9284722222222223</v>
      </c>
      <c r="F153" s="297">
        <f>Nevezés!AO4</f>
        <v>0.3979166666666667</v>
      </c>
      <c r="G153" s="298">
        <f>Nevezés!AP4</f>
        <v>0</v>
      </c>
    </row>
    <row r="154" spans="1:7" ht="16.5" thickBot="1">
      <c r="A154" s="150" t="str">
        <f>Nevezés!AK5</f>
        <v>WIDNER ATTILA</v>
      </c>
      <c r="B154" s="151" t="str">
        <f>Nevezés!AL5</f>
        <v>CSIKÓS JÓZSEF</v>
      </c>
      <c r="C154" s="151">
        <f>Nevezés!AM5</f>
        <v>16</v>
      </c>
      <c r="D154" s="156" t="s">
        <v>252</v>
      </c>
      <c r="E154" s="297">
        <f>Nevezés!AN5</f>
        <v>0.9194444444444444</v>
      </c>
      <c r="F154" s="297">
        <f>Nevezés!AO5</f>
        <v>0.3854166666666667</v>
      </c>
      <c r="G154" s="298">
        <f>Nevezés!AP5</f>
        <v>0</v>
      </c>
    </row>
    <row r="155" spans="1:7" ht="16.5" thickBot="1">
      <c r="A155" s="150" t="str">
        <f>Nevezés!AK6</f>
        <v>MISZLIK ZOLTÁN</v>
      </c>
      <c r="B155" s="151" t="str">
        <f>Nevezés!AL6</f>
        <v>TÓTH BÉLA</v>
      </c>
      <c r="C155" s="151">
        <f>Nevezés!AM6</f>
        <v>6</v>
      </c>
      <c r="D155" s="156" t="s">
        <v>252</v>
      </c>
      <c r="E155" s="297">
        <f>Nevezés!AN6</f>
        <v>0.9104166666666668</v>
      </c>
      <c r="F155" s="297">
        <f>Nevezés!AO6</f>
        <v>0.39444444444444443</v>
      </c>
      <c r="G155" s="298">
        <f>Nevezés!AP6</f>
        <v>0</v>
      </c>
    </row>
    <row r="156" spans="1:7" ht="16.5" thickBot="1">
      <c r="A156" s="150" t="str">
        <f>Nevezés!AK7</f>
        <v>RAJKOVICS LÁSZLÓ</v>
      </c>
      <c r="B156" s="151" t="str">
        <f>Nevezés!AL7</f>
        <v>TÓTH ROLAND</v>
      </c>
      <c r="C156" s="151">
        <f>Nevezés!AM7</f>
        <v>21</v>
      </c>
      <c r="D156" s="156" t="s">
        <v>252</v>
      </c>
      <c r="E156" s="297">
        <f>Nevezés!AN7</f>
        <v>0.9215277777777778</v>
      </c>
      <c r="F156" s="297">
        <f>Nevezés!AO7</f>
        <v>0.3958333333333333</v>
      </c>
      <c r="G156" s="298">
        <f>Nevezés!AP7</f>
        <v>0</v>
      </c>
    </row>
    <row r="157" spans="1:7" ht="16.5" thickBot="1">
      <c r="A157" s="150" t="str">
        <f>Nevezés!AK8</f>
        <v>KROÓ TAMÁS</v>
      </c>
      <c r="B157" s="151" t="str">
        <f>Nevezés!AL8</f>
        <v>TURI CSILLA</v>
      </c>
      <c r="C157" s="151">
        <f>Nevezés!AM8</f>
        <v>36</v>
      </c>
      <c r="D157" s="156" t="s">
        <v>252</v>
      </c>
      <c r="E157" s="297">
        <f>Nevezés!AN8</f>
        <v>0.93125</v>
      </c>
      <c r="F157" s="297">
        <f>Nevezés!AO8</f>
        <v>0.3840277777777778</v>
      </c>
      <c r="G157" s="298">
        <f>Nevezés!AP8</f>
        <v>0</v>
      </c>
    </row>
    <row r="158" spans="1:7" ht="16.5" thickBot="1">
      <c r="A158" s="150">
        <f>Nevezés!AK9</f>
        <v>0</v>
      </c>
      <c r="B158" s="151">
        <f>Nevezés!AL9</f>
        <v>0</v>
      </c>
      <c r="C158" s="151">
        <f>Nevezés!AM9</f>
        <v>0</v>
      </c>
      <c r="D158" s="156" t="s">
        <v>252</v>
      </c>
      <c r="E158" s="297">
        <f>Nevezés!AN9</f>
        <v>0</v>
      </c>
      <c r="F158" s="297">
        <f>Nevezés!AO9</f>
        <v>0</v>
      </c>
      <c r="G158" s="298">
        <f>Nevezés!AP9</f>
        <v>0</v>
      </c>
    </row>
    <row r="159" spans="1:7" ht="16.5" thickBot="1">
      <c r="A159" s="150" t="str">
        <f>Nevezés!AK10</f>
        <v>SÓLYA ERVIN</v>
      </c>
      <c r="B159" s="151" t="str">
        <f>Nevezés!AL10</f>
        <v>HORVÁTH JÁNOS</v>
      </c>
      <c r="C159" s="151">
        <f>Nevezés!AM10</f>
        <v>41</v>
      </c>
      <c r="D159" s="156" t="s">
        <v>252</v>
      </c>
      <c r="E159" s="297">
        <f>Nevezés!AN10</f>
        <v>0.9347222222222222</v>
      </c>
      <c r="F159" s="297">
        <f>Nevezés!AO10</f>
        <v>0.40277777777777773</v>
      </c>
      <c r="G159" s="298">
        <f>Nevezés!AP10</f>
        <v>0</v>
      </c>
    </row>
    <row r="160" spans="1:7" ht="16.5" thickBot="1">
      <c r="A160" s="150" t="str">
        <f>Nevezés!AK11</f>
        <v>JUHÁSZ GYULA</v>
      </c>
      <c r="B160" s="151" t="str">
        <f>Nevezés!AL11</f>
        <v>ERŐS ISTVÁN</v>
      </c>
      <c r="C160" s="151">
        <f>Nevezés!AM11</f>
        <v>26</v>
      </c>
      <c r="D160" s="156" t="s">
        <v>252</v>
      </c>
      <c r="E160" s="297">
        <f>Nevezés!AN11</f>
        <v>0.925</v>
      </c>
      <c r="F160" s="297">
        <f>Nevezés!AO11</f>
        <v>0.3993055555555556</v>
      </c>
      <c r="G160" s="298">
        <f>Nevezés!AP11</f>
        <v>0</v>
      </c>
    </row>
    <row r="161" spans="1:7" ht="16.5" thickBot="1">
      <c r="A161" s="150" t="str">
        <f>Nevezés!AK12</f>
        <v>GAZSÓ ATTILA</v>
      </c>
      <c r="B161" s="151" t="str">
        <f>Nevezés!AL12</f>
        <v>SZÉCSÉNYI TIBOR</v>
      </c>
      <c r="C161" s="151">
        <f>Nevezés!AM12</f>
        <v>46</v>
      </c>
      <c r="D161" s="156" t="s">
        <v>252</v>
      </c>
      <c r="E161" s="297">
        <f>Nevezés!AN12</f>
        <v>0.9375</v>
      </c>
      <c r="F161" s="297">
        <f>Nevezés!AO12</f>
        <v>0.4048611111111111</v>
      </c>
      <c r="G161" s="298">
        <f>Nevezés!AP12</f>
        <v>0</v>
      </c>
    </row>
    <row r="162" spans="1:7" ht="16.5" thickBot="1">
      <c r="A162" s="150">
        <f>Nevezés!AK13</f>
        <v>0</v>
      </c>
      <c r="B162" s="151">
        <f>Nevezés!AL13</f>
        <v>0</v>
      </c>
      <c r="C162" s="151">
        <f>Nevezés!AM13</f>
        <v>0</v>
      </c>
      <c r="D162" s="156" t="s">
        <v>252</v>
      </c>
      <c r="E162" s="297">
        <f>Nevezés!AN13</f>
        <v>0</v>
      </c>
      <c r="F162" s="297">
        <f>Nevezés!AO13</f>
        <v>0</v>
      </c>
      <c r="G162" s="298">
        <f>Nevezés!AP13</f>
        <v>0</v>
      </c>
    </row>
    <row r="163" spans="1:7" ht="16.5" thickBot="1">
      <c r="A163" s="150">
        <f>Nevezés!AK14</f>
        <v>0</v>
      </c>
      <c r="B163" s="151">
        <f>Nevezés!AL14</f>
        <v>0</v>
      </c>
      <c r="C163" s="151">
        <f>Nevezés!AM14</f>
        <v>0</v>
      </c>
      <c r="D163" s="156" t="s">
        <v>252</v>
      </c>
      <c r="E163" s="297">
        <f>Nevezés!AN14</f>
        <v>0</v>
      </c>
      <c r="F163" s="297">
        <f>Nevezés!AO14</f>
        <v>0</v>
      </c>
      <c r="G163" s="298">
        <f>Nevezés!AP14</f>
        <v>0</v>
      </c>
    </row>
    <row r="164" spans="1:7" ht="16.5" thickBot="1">
      <c r="A164" s="150">
        <f>Nevezés!AK15</f>
        <v>0</v>
      </c>
      <c r="B164" s="151">
        <f>Nevezés!AL15</f>
        <v>0</v>
      </c>
      <c r="C164" s="151">
        <f>Nevezés!AM15</f>
        <v>0</v>
      </c>
      <c r="D164" s="156" t="s">
        <v>252</v>
      </c>
      <c r="E164" s="297">
        <f>Nevezés!AN15</f>
        <v>0</v>
      </c>
      <c r="F164" s="297">
        <f>Nevezés!AO15</f>
        <v>0</v>
      </c>
      <c r="G164" s="298">
        <f>Nevezés!AP15</f>
        <v>0</v>
      </c>
    </row>
    <row r="165" spans="1:7" ht="16.5" thickBot="1">
      <c r="A165" s="150">
        <f>Nevezés!AK16</f>
        <v>0</v>
      </c>
      <c r="B165" s="151">
        <f>Nevezés!AL16</f>
        <v>0</v>
      </c>
      <c r="C165" s="151">
        <f>Nevezés!AM16</f>
        <v>0</v>
      </c>
      <c r="D165" s="156" t="s">
        <v>252</v>
      </c>
      <c r="E165" s="297">
        <f>Nevezés!AN16</f>
        <v>0</v>
      </c>
      <c r="F165" s="297">
        <f>Nevezés!AO16</f>
        <v>0</v>
      </c>
      <c r="G165" s="298">
        <f>Nevezés!AP16</f>
        <v>0</v>
      </c>
    </row>
    <row r="166" spans="1:7" ht="16.5" thickBot="1">
      <c r="A166" s="150">
        <f>Nevezés!AK17</f>
        <v>0</v>
      </c>
      <c r="B166" s="151">
        <f>Nevezés!AL17</f>
        <v>0</v>
      </c>
      <c r="C166" s="151">
        <f>Nevezés!AM17</f>
        <v>0</v>
      </c>
      <c r="D166" s="156" t="s">
        <v>252</v>
      </c>
      <c r="E166" s="297">
        <f>Nevezés!AN17</f>
        <v>0</v>
      </c>
      <c r="F166" s="297">
        <f>Nevezés!AO17</f>
        <v>0</v>
      </c>
      <c r="G166" s="298">
        <f>Nevezés!AP17</f>
        <v>0</v>
      </c>
    </row>
    <row r="167" spans="1:7" ht="16.5" thickBot="1">
      <c r="A167" s="150">
        <f>Nevezés!AK18</f>
        <v>0</v>
      </c>
      <c r="B167" s="151">
        <f>Nevezés!AL18</f>
        <v>0</v>
      </c>
      <c r="C167" s="151">
        <f>Nevezés!AM18</f>
        <v>0</v>
      </c>
      <c r="D167" s="156" t="s">
        <v>252</v>
      </c>
      <c r="E167" s="297">
        <f>Nevezés!AN18</f>
        <v>0</v>
      </c>
      <c r="F167" s="297">
        <f>Nevezés!AO18</f>
        <v>0</v>
      </c>
      <c r="G167" s="298">
        <f>Nevezés!AP18</f>
        <v>0</v>
      </c>
    </row>
    <row r="168" spans="1:7" ht="16.5" thickBot="1">
      <c r="A168" s="150">
        <f>Nevezés!AK19</f>
        <v>0</v>
      </c>
      <c r="B168" s="151">
        <f>Nevezés!AL19</f>
        <v>0</v>
      </c>
      <c r="C168" s="151">
        <f>Nevezés!AM19</f>
        <v>0</v>
      </c>
      <c r="D168" s="156" t="s">
        <v>252</v>
      </c>
      <c r="E168" s="297">
        <f>Nevezés!AN19</f>
        <v>0</v>
      </c>
      <c r="F168" s="297">
        <f>Nevezés!AO19</f>
        <v>0</v>
      </c>
      <c r="G168" s="298">
        <f>Nevezés!AP19</f>
        <v>0</v>
      </c>
    </row>
    <row r="169" spans="1:7" ht="16.5" thickBot="1">
      <c r="A169" s="150">
        <f>Nevezés!AK20</f>
        <v>0</v>
      </c>
      <c r="B169" s="151">
        <f>Nevezés!AL20</f>
        <v>0</v>
      </c>
      <c r="C169" s="151">
        <f>Nevezés!AM20</f>
        <v>0</v>
      </c>
      <c r="D169" s="156" t="s">
        <v>252</v>
      </c>
      <c r="E169" s="297">
        <f>Nevezés!AN20</f>
        <v>0</v>
      </c>
      <c r="F169" s="297">
        <f>Nevezés!AO20</f>
        <v>0</v>
      </c>
      <c r="G169" s="298">
        <f>Nevezés!AP20</f>
        <v>0</v>
      </c>
    </row>
    <row r="170" spans="1:7" ht="16.5" thickBot="1">
      <c r="A170" s="150">
        <f>Nevezés!AK21</f>
        <v>0</v>
      </c>
      <c r="B170" s="151">
        <f>Nevezés!AL21</f>
        <v>0</v>
      </c>
      <c r="C170" s="151">
        <f>Nevezés!AM21</f>
        <v>0</v>
      </c>
      <c r="D170" s="156" t="s">
        <v>252</v>
      </c>
      <c r="E170" s="297">
        <f>Nevezés!AN21</f>
        <v>0</v>
      </c>
      <c r="F170" s="297">
        <f>Nevezés!AO21</f>
        <v>0</v>
      </c>
      <c r="G170" s="298">
        <f>Nevezés!AP21</f>
        <v>0</v>
      </c>
    </row>
    <row r="171" spans="1:7" ht="16.5" thickBot="1">
      <c r="A171" s="150">
        <f>Nevezés!AK22</f>
        <v>0</v>
      </c>
      <c r="B171" s="151">
        <f>Nevezés!AL22</f>
        <v>0</v>
      </c>
      <c r="C171" s="151">
        <f>Nevezés!AM22</f>
        <v>0</v>
      </c>
      <c r="D171" s="156" t="s">
        <v>252</v>
      </c>
      <c r="E171" s="297">
        <f>Nevezés!AN22</f>
        <v>0</v>
      </c>
      <c r="F171" s="297">
        <f>Nevezés!AO22</f>
        <v>0</v>
      </c>
      <c r="G171" s="298">
        <f>Nevezés!AP22</f>
        <v>0</v>
      </c>
    </row>
    <row r="172" spans="1:7" ht="16.5" thickBot="1">
      <c r="A172" s="150">
        <f>Nevezés!AK23</f>
        <v>0</v>
      </c>
      <c r="B172" s="151">
        <f>Nevezés!AL23</f>
        <v>0</v>
      </c>
      <c r="C172" s="151">
        <f>Nevezés!AM23</f>
        <v>0</v>
      </c>
      <c r="D172" s="156" t="s">
        <v>252</v>
      </c>
      <c r="E172" s="297">
        <f>Nevezés!AN23</f>
        <v>0</v>
      </c>
      <c r="F172" s="297">
        <f>Nevezés!AO23</f>
        <v>0</v>
      </c>
      <c r="G172" s="298">
        <f>Nevezés!AP23</f>
        <v>0</v>
      </c>
    </row>
    <row r="173" spans="1:7" ht="16.5" thickBot="1">
      <c r="A173" s="150">
        <f>Nevezés!AK24</f>
        <v>0</v>
      </c>
      <c r="B173" s="151">
        <f>Nevezés!AL24</f>
        <v>0</v>
      </c>
      <c r="C173" s="151">
        <f>Nevezés!AM24</f>
        <v>0</v>
      </c>
      <c r="D173" s="156" t="s">
        <v>252</v>
      </c>
      <c r="E173" s="297">
        <f>Nevezés!AN24</f>
        <v>0</v>
      </c>
      <c r="F173" s="297">
        <f>Nevezés!AO24</f>
        <v>0</v>
      </c>
      <c r="G173" s="298">
        <f>Nevezés!AP24</f>
        <v>0</v>
      </c>
    </row>
    <row r="174" spans="1:7" ht="16.5" thickBot="1">
      <c r="A174" s="150">
        <f>Nevezés!AK25</f>
        <v>0</v>
      </c>
      <c r="B174" s="151">
        <f>Nevezés!AL25</f>
        <v>0</v>
      </c>
      <c r="C174" s="151">
        <f>Nevezés!AM25</f>
        <v>0</v>
      </c>
      <c r="D174" s="156" t="s">
        <v>252</v>
      </c>
      <c r="E174" s="297">
        <f>Nevezés!AN25</f>
        <v>0</v>
      </c>
      <c r="F174" s="297">
        <f>Nevezés!AO25</f>
        <v>0</v>
      </c>
      <c r="G174" s="298">
        <f>Nevezés!AP25</f>
        <v>0</v>
      </c>
    </row>
    <row r="175" spans="1:7" ht="16.5" thickBot="1">
      <c r="A175" s="150">
        <f>Nevezés!AK26</f>
        <v>0</v>
      </c>
      <c r="B175" s="151">
        <f>Nevezés!AL26</f>
        <v>0</v>
      </c>
      <c r="C175" s="151">
        <f>Nevezés!AM26</f>
        <v>0</v>
      </c>
      <c r="D175" s="156" t="s">
        <v>252</v>
      </c>
      <c r="E175" s="297">
        <f>Nevezés!AN26</f>
        <v>0</v>
      </c>
      <c r="F175" s="297">
        <f>Nevezés!AO26</f>
        <v>0</v>
      </c>
      <c r="G175" s="298">
        <f>Nevezés!AP26</f>
        <v>0</v>
      </c>
    </row>
    <row r="176" spans="1:7" ht="16.5" thickBot="1">
      <c r="A176" s="150">
        <f>Nevezés!AK27</f>
        <v>0</v>
      </c>
      <c r="B176" s="151">
        <f>Nevezés!AL27</f>
        <v>0</v>
      </c>
      <c r="C176" s="151">
        <f>Nevezés!AM27</f>
        <v>0</v>
      </c>
      <c r="D176" s="156" t="s">
        <v>252</v>
      </c>
      <c r="E176" s="297">
        <f>Nevezés!AN27</f>
        <v>0</v>
      </c>
      <c r="F176" s="297">
        <f>Nevezés!AO27</f>
        <v>0</v>
      </c>
      <c r="G176" s="298">
        <f>Nevezés!AP27</f>
        <v>0</v>
      </c>
    </row>
    <row r="177" spans="1:7" ht="16.5" thickBot="1">
      <c r="A177" s="150">
        <f>Nevezés!AK28</f>
        <v>0</v>
      </c>
      <c r="B177" s="151">
        <f>Nevezés!AL28</f>
        <v>0</v>
      </c>
      <c r="C177" s="151">
        <f>Nevezés!AM28</f>
        <v>0</v>
      </c>
      <c r="D177" s="156" t="s">
        <v>252</v>
      </c>
      <c r="E177" s="297">
        <f>Nevezés!AN28</f>
        <v>0</v>
      </c>
      <c r="F177" s="297">
        <f>Nevezés!AO28</f>
        <v>0</v>
      </c>
      <c r="G177" s="298">
        <f>Nevezés!AP28</f>
        <v>0</v>
      </c>
    </row>
    <row r="178" spans="1:7" ht="16.5" thickBot="1">
      <c r="A178" s="150">
        <f>Nevezés!AK29</f>
        <v>0</v>
      </c>
      <c r="B178" s="151">
        <f>Nevezés!AL29</f>
        <v>0</v>
      </c>
      <c r="C178" s="151">
        <f>Nevezés!AM29</f>
        <v>0</v>
      </c>
      <c r="D178" s="156" t="s">
        <v>252</v>
      </c>
      <c r="E178" s="297">
        <f>Nevezés!AN29</f>
        <v>0</v>
      </c>
      <c r="F178" s="297">
        <f>Nevezés!AO29</f>
        <v>0</v>
      </c>
      <c r="G178" s="298">
        <f>Nevezés!AP29</f>
        <v>0</v>
      </c>
    </row>
    <row r="179" spans="1:7" ht="16.5" thickBot="1">
      <c r="A179" s="150">
        <f>Nevezés!AK30</f>
        <v>0</v>
      </c>
      <c r="B179" s="151">
        <f>Nevezés!AL30</f>
        <v>0</v>
      </c>
      <c r="C179" s="151">
        <f>Nevezés!AM30</f>
        <v>0</v>
      </c>
      <c r="D179" s="156" t="s">
        <v>252</v>
      </c>
      <c r="E179" s="297">
        <f>Nevezés!AN30</f>
        <v>0</v>
      </c>
      <c r="F179" s="297">
        <f>Nevezés!AO30</f>
        <v>0</v>
      </c>
      <c r="G179" s="298">
        <f>Nevezés!AP30</f>
        <v>0</v>
      </c>
    </row>
    <row r="180" spans="1:7" ht="16.5" thickBot="1">
      <c r="A180" s="150">
        <f>Nevezés!AK31</f>
        <v>0</v>
      </c>
      <c r="B180" s="151">
        <f>Nevezés!AL31</f>
        <v>0</v>
      </c>
      <c r="C180" s="151">
        <f>Nevezés!AM31</f>
        <v>0</v>
      </c>
      <c r="D180" s="156" t="s">
        <v>252</v>
      </c>
      <c r="E180" s="297">
        <f>Nevezés!AN31</f>
        <v>0</v>
      </c>
      <c r="F180" s="297">
        <f>Nevezés!AO31</f>
        <v>0</v>
      </c>
      <c r="G180" s="298">
        <f>Nevezés!AP31</f>
        <v>0</v>
      </c>
    </row>
    <row r="181" spans="1:7" ht="16.5" thickBot="1">
      <c r="A181" s="154">
        <f>Nevezés!AK32</f>
        <v>0</v>
      </c>
      <c r="B181" s="155">
        <f>Nevezés!AL32</f>
        <v>0</v>
      </c>
      <c r="C181" s="155">
        <f>Nevezés!AM32</f>
        <v>0</v>
      </c>
      <c r="D181" s="156" t="s">
        <v>252</v>
      </c>
      <c r="E181" s="297">
        <f>Nevezés!AN32</f>
        <v>0</v>
      </c>
      <c r="F181" s="297">
        <f>Nevezés!AO32</f>
        <v>0</v>
      </c>
      <c r="G181" s="298">
        <f>Nevezés!AP32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0">
      <selection activeCell="A1" sqref="A1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6.57421875" style="0" customWidth="1"/>
    <col min="4" max="5" width="6.28125" style="0" bestFit="1" customWidth="1"/>
    <col min="6" max="6" width="4.421875" style="0" bestFit="1" customWidth="1"/>
    <col min="7" max="7" width="26.00390625" style="0" bestFit="1" customWidth="1"/>
    <col min="8" max="8" width="11.57421875" style="0" bestFit="1" customWidth="1"/>
    <col min="9" max="9" width="6.28125" style="0" bestFit="1" customWidth="1"/>
    <col min="13" max="13" width="9.57421875" style="0" customWidth="1"/>
  </cols>
  <sheetData>
    <row r="1" spans="1:9" ht="15.75">
      <c r="A1" s="1"/>
      <c r="B1" s="2"/>
      <c r="C1" s="2"/>
      <c r="D1" s="2"/>
      <c r="E1" s="2"/>
      <c r="F1" s="1"/>
      <c r="G1" s="2"/>
      <c r="H1" s="2"/>
      <c r="I1" s="2"/>
    </row>
    <row r="2" spans="1:14" ht="15.75">
      <c r="A2" s="1"/>
      <c r="B2" s="2"/>
      <c r="C2" s="2"/>
      <c r="D2" s="2"/>
      <c r="E2" s="2"/>
      <c r="F2" s="1"/>
      <c r="G2" s="2"/>
      <c r="H2" s="2"/>
      <c r="I2" s="2"/>
      <c r="M2" s="139"/>
      <c r="N2" s="139"/>
    </row>
    <row r="3" spans="1:14" ht="15.75">
      <c r="A3" s="1"/>
      <c r="B3" s="2"/>
      <c r="C3" s="2"/>
      <c r="D3" s="2"/>
      <c r="E3" s="2"/>
      <c r="F3" s="1"/>
      <c r="G3" s="2"/>
      <c r="H3" s="2"/>
      <c r="I3" s="2"/>
      <c r="M3" s="139"/>
      <c r="N3" s="139"/>
    </row>
    <row r="4" spans="1:14" ht="15.75">
      <c r="A4" s="356" t="s">
        <v>75</v>
      </c>
      <c r="B4" s="356"/>
      <c r="C4" s="2"/>
      <c r="D4" s="2"/>
      <c r="E4" s="2"/>
      <c r="F4" s="1"/>
      <c r="G4" s="357" t="s">
        <v>76</v>
      </c>
      <c r="H4" s="357"/>
      <c r="I4" s="357"/>
      <c r="M4" s="139"/>
      <c r="N4" s="139"/>
    </row>
    <row r="5" spans="1:14" ht="15.75">
      <c r="A5" s="1"/>
      <c r="B5" s="2"/>
      <c r="C5" s="2"/>
      <c r="D5" s="2"/>
      <c r="E5" s="2"/>
      <c r="F5" s="1"/>
      <c r="G5" s="2"/>
      <c r="H5" s="2"/>
      <c r="I5" s="2"/>
      <c r="M5" s="139"/>
      <c r="N5" s="139"/>
    </row>
    <row r="6" spans="1:14" ht="15.75">
      <c r="A6" s="1"/>
      <c r="B6" s="2"/>
      <c r="C6" s="2"/>
      <c r="D6" s="2"/>
      <c r="E6" s="2"/>
      <c r="F6" s="1"/>
      <c r="G6" s="2"/>
      <c r="H6" s="2"/>
      <c r="I6" s="2"/>
      <c r="M6" s="139"/>
      <c r="N6" s="139"/>
    </row>
    <row r="7" spans="1:14" ht="15.75">
      <c r="A7" s="1"/>
      <c r="B7" s="2"/>
      <c r="C7" s="2"/>
      <c r="D7" s="2"/>
      <c r="E7" s="2"/>
      <c r="F7" s="1"/>
      <c r="G7" s="2"/>
      <c r="H7" s="2"/>
      <c r="I7" s="2"/>
      <c r="M7" s="139"/>
      <c r="N7" s="139"/>
    </row>
    <row r="8" spans="1:14" ht="18">
      <c r="A8" s="1"/>
      <c r="B8" s="365" t="s">
        <v>22</v>
      </c>
      <c r="C8" s="366"/>
      <c r="D8" s="366"/>
      <c r="E8" s="2"/>
      <c r="F8" s="1"/>
      <c r="G8" s="3" t="s">
        <v>17</v>
      </c>
      <c r="H8" s="2"/>
      <c r="I8" s="2"/>
      <c r="M8" s="139"/>
      <c r="N8" s="139"/>
    </row>
    <row r="9" spans="1:14" ht="24" customHeight="1">
      <c r="A9" s="1"/>
      <c r="B9" s="367"/>
      <c r="C9" s="368"/>
      <c r="D9" s="369"/>
      <c r="E9" s="2"/>
      <c r="F9" s="1"/>
      <c r="G9" s="358"/>
      <c r="H9" s="359"/>
      <c r="I9" s="360"/>
      <c r="M9" s="139"/>
      <c r="N9" s="139"/>
    </row>
    <row r="10" spans="1:14" s="26" customFormat="1" ht="15.75">
      <c r="A10" s="1"/>
      <c r="B10" s="21" t="s">
        <v>23</v>
      </c>
      <c r="C10" s="22"/>
      <c r="D10" s="22"/>
      <c r="E10" s="23"/>
      <c r="F10" s="1"/>
      <c r="G10" s="24" t="s">
        <v>23</v>
      </c>
      <c r="H10" s="25"/>
      <c r="I10" s="25"/>
      <c r="M10" s="139"/>
      <c r="N10" s="139"/>
    </row>
    <row r="11" spans="1:14" ht="24" customHeight="1">
      <c r="A11" s="1"/>
      <c r="B11" s="370" t="s">
        <v>24</v>
      </c>
      <c r="C11" s="371"/>
      <c r="D11" s="372"/>
      <c r="E11" s="2"/>
      <c r="F11" s="1"/>
      <c r="G11" s="370" t="s">
        <v>24</v>
      </c>
      <c r="H11" s="373"/>
      <c r="I11" s="374"/>
      <c r="M11" s="139"/>
      <c r="N11" s="139"/>
    </row>
    <row r="12" spans="1:14" s="26" customFormat="1" ht="15.75">
      <c r="A12" s="1"/>
      <c r="B12" s="27" t="s">
        <v>25</v>
      </c>
      <c r="C12" s="28"/>
      <c r="D12" s="28"/>
      <c r="E12" s="23"/>
      <c r="F12" s="1"/>
      <c r="G12" s="27" t="s">
        <v>25</v>
      </c>
      <c r="H12" s="27"/>
      <c r="I12" s="27"/>
      <c r="M12" s="139"/>
      <c r="N12" s="139"/>
    </row>
    <row r="13" spans="1:14" ht="24" customHeight="1">
      <c r="A13" s="1"/>
      <c r="B13" s="362"/>
      <c r="C13" s="363"/>
      <c r="D13" s="364"/>
      <c r="E13" s="2"/>
      <c r="F13" s="1"/>
      <c r="G13" s="362"/>
      <c r="H13" s="363"/>
      <c r="I13" s="364"/>
      <c r="M13" s="139"/>
      <c r="N13" s="139"/>
    </row>
    <row r="14" spans="1:14" ht="18">
      <c r="A14" s="1"/>
      <c r="B14" s="3" t="s">
        <v>26</v>
      </c>
      <c r="C14" s="2"/>
      <c r="D14" s="2"/>
      <c r="E14" s="2"/>
      <c r="F14" s="1"/>
      <c r="G14" s="29" t="s">
        <v>77</v>
      </c>
      <c r="H14" s="29" t="s">
        <v>78</v>
      </c>
      <c r="I14" s="2"/>
      <c r="M14" s="139"/>
      <c r="N14" s="139"/>
    </row>
    <row r="15" spans="1:14" ht="24" customHeight="1">
      <c r="A15" s="1"/>
      <c r="B15" s="367"/>
      <c r="C15" s="368"/>
      <c r="D15" s="369"/>
      <c r="E15" s="2"/>
      <c r="F15" s="1"/>
      <c r="G15" s="9"/>
      <c r="H15" s="380"/>
      <c r="I15" s="380"/>
      <c r="M15" s="139"/>
      <c r="N15" s="139"/>
    </row>
    <row r="16" spans="1:14" ht="15.75">
      <c r="A16" s="1"/>
      <c r="B16" s="2"/>
      <c r="C16" s="2"/>
      <c r="D16" s="2"/>
      <c r="E16" s="2"/>
      <c r="F16" s="1"/>
      <c r="G16" s="2"/>
      <c r="H16" s="2"/>
      <c r="I16" s="2"/>
      <c r="M16" s="139"/>
      <c r="N16" s="139"/>
    </row>
    <row r="17" spans="1:16" ht="15.75">
      <c r="A17" s="6"/>
      <c r="B17" s="379"/>
      <c r="C17" s="379"/>
      <c r="D17" s="379"/>
      <c r="E17" s="379"/>
      <c r="F17" s="379"/>
      <c r="G17" s="379"/>
      <c r="H17" s="379"/>
      <c r="I17" s="379"/>
      <c r="M17" s="325"/>
      <c r="N17" s="325"/>
      <c r="O17" s="237"/>
      <c r="P17" s="237"/>
    </row>
    <row r="18" spans="2:16" ht="20.25">
      <c r="B18" s="7" t="s">
        <v>327</v>
      </c>
      <c r="C18" s="321"/>
      <c r="D18" s="321"/>
      <c r="G18" s="324" t="s">
        <v>328</v>
      </c>
      <c r="I18" s="322"/>
      <c r="L18" s="6"/>
      <c r="M18" s="237"/>
      <c r="N18" s="8"/>
      <c r="O18" s="8"/>
      <c r="P18" s="237"/>
    </row>
    <row r="19" spans="2:16" ht="15.75">
      <c r="B19" s="323" t="s">
        <v>28</v>
      </c>
      <c r="C19" s="381" t="s">
        <v>324</v>
      </c>
      <c r="D19" s="382"/>
      <c r="E19" s="382"/>
      <c r="F19" s="383"/>
      <c r="G19" s="9"/>
      <c r="I19" s="4"/>
      <c r="M19" s="237"/>
      <c r="N19" s="4"/>
      <c r="O19" s="4"/>
      <c r="P19" s="237"/>
    </row>
    <row r="20" spans="2:16" ht="15.75">
      <c r="B20" s="323" t="s">
        <v>30</v>
      </c>
      <c r="C20" s="381" t="s">
        <v>325</v>
      </c>
      <c r="D20" s="382"/>
      <c r="E20" s="382"/>
      <c r="F20" s="383"/>
      <c r="G20" s="9"/>
      <c r="I20" s="4"/>
      <c r="M20" s="237"/>
      <c r="N20" s="4"/>
      <c r="O20" s="4"/>
      <c r="P20" s="237"/>
    </row>
    <row r="21" spans="2:16" ht="15.75">
      <c r="B21" s="323" t="s">
        <v>32</v>
      </c>
      <c r="C21" s="375" t="s">
        <v>36</v>
      </c>
      <c r="D21" s="376"/>
      <c r="E21" s="376"/>
      <c r="F21" s="377"/>
      <c r="G21" s="9"/>
      <c r="I21" s="4"/>
      <c r="M21" s="237"/>
      <c r="N21" s="4"/>
      <c r="O21" s="4"/>
      <c r="P21" s="237"/>
    </row>
    <row r="22" spans="2:16" ht="15.75">
      <c r="B22" s="323" t="s">
        <v>35</v>
      </c>
      <c r="C22" s="381" t="s">
        <v>39</v>
      </c>
      <c r="D22" s="382"/>
      <c r="E22" s="382"/>
      <c r="F22" s="383"/>
      <c r="G22" s="9"/>
      <c r="I22" s="4"/>
      <c r="M22" s="237"/>
      <c r="N22" s="4"/>
      <c r="O22" s="4"/>
      <c r="P22" s="237"/>
    </row>
    <row r="23" spans="2:16" ht="15.75">
      <c r="B23" s="323" t="s">
        <v>38</v>
      </c>
      <c r="C23" s="375" t="s">
        <v>326</v>
      </c>
      <c r="D23" s="376"/>
      <c r="E23" s="376"/>
      <c r="F23" s="377"/>
      <c r="G23" s="9"/>
      <c r="I23" s="4"/>
      <c r="M23" s="237"/>
      <c r="N23" s="4"/>
      <c r="O23" s="4"/>
      <c r="P23" s="237"/>
    </row>
    <row r="24" spans="2:16" ht="15.75">
      <c r="B24" s="323" t="s">
        <v>42</v>
      </c>
      <c r="C24" s="375" t="s">
        <v>46</v>
      </c>
      <c r="D24" s="376"/>
      <c r="E24" s="376"/>
      <c r="F24" s="377"/>
      <c r="G24" s="9"/>
      <c r="I24" s="4"/>
      <c r="M24" s="237"/>
      <c r="N24" s="4"/>
      <c r="O24" s="4"/>
      <c r="P24" s="237"/>
    </row>
    <row r="25" spans="2:16" ht="15.75">
      <c r="B25" s="323" t="s">
        <v>45</v>
      </c>
      <c r="C25" s="375" t="s">
        <v>50</v>
      </c>
      <c r="D25" s="376"/>
      <c r="E25" s="376"/>
      <c r="F25" s="377"/>
      <c r="G25" s="9"/>
      <c r="I25" s="4"/>
      <c r="M25" s="237"/>
      <c r="N25" s="4"/>
      <c r="O25" s="4"/>
      <c r="P25" s="237"/>
    </row>
    <row r="26" spans="2:16" ht="15.75">
      <c r="B26" s="323" t="s">
        <v>49</v>
      </c>
      <c r="C26" s="375" t="s">
        <v>53</v>
      </c>
      <c r="D26" s="376"/>
      <c r="E26" s="376"/>
      <c r="F26" s="377"/>
      <c r="G26" s="9"/>
      <c r="I26" s="4"/>
      <c r="M26" s="237"/>
      <c r="N26" s="4"/>
      <c r="O26" s="4"/>
      <c r="P26" s="237"/>
    </row>
    <row r="27" spans="2:16" ht="15.75">
      <c r="B27" s="323" t="s">
        <v>52</v>
      </c>
      <c r="C27" s="375" t="s">
        <v>56</v>
      </c>
      <c r="D27" s="376"/>
      <c r="E27" s="376"/>
      <c r="F27" s="377"/>
      <c r="G27" s="9"/>
      <c r="I27" s="4"/>
      <c r="M27" s="237"/>
      <c r="N27" s="4"/>
      <c r="O27" s="4"/>
      <c r="P27" s="237"/>
    </row>
    <row r="28" spans="2:16" ht="15.75">
      <c r="B28" s="323" t="s">
        <v>55</v>
      </c>
      <c r="C28" s="375" t="s">
        <v>59</v>
      </c>
      <c r="D28" s="376"/>
      <c r="E28" s="376"/>
      <c r="F28" s="377"/>
      <c r="G28" s="9"/>
      <c r="I28" s="4"/>
      <c r="M28" s="237"/>
      <c r="N28" s="4"/>
      <c r="O28" s="4"/>
      <c r="P28" s="237"/>
    </row>
    <row r="29" spans="2:16" ht="15.75">
      <c r="B29" s="323" t="s">
        <v>58</v>
      </c>
      <c r="C29" s="375" t="s">
        <v>62</v>
      </c>
      <c r="D29" s="376"/>
      <c r="E29" s="376"/>
      <c r="F29" s="377"/>
      <c r="G29" s="9"/>
      <c r="I29" s="4"/>
      <c r="M29" s="237"/>
      <c r="N29" s="4"/>
      <c r="O29" s="4"/>
      <c r="P29" s="237"/>
    </row>
    <row r="30" spans="2:16" ht="15.75">
      <c r="B30" s="323" t="s">
        <v>61</v>
      </c>
      <c r="C30" s="375" t="s">
        <v>34</v>
      </c>
      <c r="D30" s="376"/>
      <c r="E30" s="376"/>
      <c r="F30" s="377"/>
      <c r="G30" s="9"/>
      <c r="I30" s="4"/>
      <c r="M30" s="237"/>
      <c r="N30" s="4"/>
      <c r="O30" s="4"/>
      <c r="P30" s="237"/>
    </row>
    <row r="31" spans="2:16" ht="15.75">
      <c r="B31" s="323" t="s">
        <v>64</v>
      </c>
      <c r="C31" s="375" t="s">
        <v>41</v>
      </c>
      <c r="D31" s="376"/>
      <c r="E31" s="376"/>
      <c r="F31" s="377"/>
      <c r="G31" s="9"/>
      <c r="I31" s="4"/>
      <c r="M31" s="237"/>
      <c r="N31" s="4"/>
      <c r="O31" s="4"/>
      <c r="P31" s="237"/>
    </row>
    <row r="32" spans="2:16" ht="15.75">
      <c r="B32" s="323" t="s">
        <v>66</v>
      </c>
      <c r="C32" s="375" t="s">
        <v>44</v>
      </c>
      <c r="D32" s="376"/>
      <c r="E32" s="376"/>
      <c r="F32" s="377"/>
      <c r="G32" s="9"/>
      <c r="I32" s="4"/>
      <c r="M32" s="237"/>
      <c r="N32" s="4"/>
      <c r="O32" s="4"/>
      <c r="P32" s="237"/>
    </row>
    <row r="33" spans="2:16" ht="15.75">
      <c r="B33" s="323" t="s">
        <v>68</v>
      </c>
      <c r="C33" s="375" t="s">
        <v>48</v>
      </c>
      <c r="D33" s="376"/>
      <c r="E33" s="376"/>
      <c r="F33" s="377"/>
      <c r="G33" s="9"/>
      <c r="I33" s="4"/>
      <c r="M33" s="237"/>
      <c r="N33" s="4"/>
      <c r="O33" s="4"/>
      <c r="P33" s="237"/>
    </row>
    <row r="34" spans="1:16" ht="15.75">
      <c r="A34" s="6"/>
      <c r="B34" s="378"/>
      <c r="C34" s="378"/>
      <c r="D34" s="378"/>
      <c r="E34" s="378"/>
      <c r="F34" s="378"/>
      <c r="G34" s="378"/>
      <c r="H34" s="378"/>
      <c r="I34" s="378"/>
      <c r="M34" s="237"/>
      <c r="N34" s="237"/>
      <c r="O34" s="237"/>
      <c r="P34" s="237"/>
    </row>
    <row r="35" spans="1:9" ht="16.5" thickBot="1">
      <c r="A35" s="6"/>
      <c r="B35" s="10"/>
      <c r="C35" s="11" t="s">
        <v>70</v>
      </c>
      <c r="D35" s="2"/>
      <c r="E35" s="12" t="s">
        <v>27</v>
      </c>
      <c r="F35" s="6"/>
      <c r="G35" s="13" t="s">
        <v>71</v>
      </c>
      <c r="H35" s="4"/>
      <c r="I35" s="4"/>
    </row>
    <row r="36" spans="1:9" ht="16.5" thickBot="1">
      <c r="A36" s="6"/>
      <c r="B36" s="14" t="s">
        <v>72</v>
      </c>
      <c r="C36" s="5"/>
      <c r="D36" s="4"/>
      <c r="E36" s="5"/>
      <c r="F36" s="6"/>
      <c r="G36" s="15"/>
      <c r="H36" s="16"/>
      <c r="I36" s="17"/>
    </row>
    <row r="37" spans="1:9" ht="15.75">
      <c r="A37" s="6"/>
      <c r="B37" s="19"/>
      <c r="C37" s="4"/>
      <c r="D37" s="4"/>
      <c r="E37" s="4"/>
      <c r="F37" s="6"/>
      <c r="G37" s="4"/>
      <c r="H37" s="4"/>
      <c r="I37" s="4"/>
    </row>
    <row r="38" spans="1:9" ht="12.75" customHeight="1">
      <c r="A38" s="342" t="s">
        <v>74</v>
      </c>
      <c r="B38" s="342"/>
      <c r="C38" s="342"/>
      <c r="D38" s="342"/>
      <c r="E38" s="342"/>
      <c r="F38" s="342"/>
      <c r="G38" s="342"/>
      <c r="H38" s="342"/>
      <c r="I38" s="342"/>
    </row>
    <row r="39" spans="1:9" ht="12.75" customHeight="1">
      <c r="A39" s="342"/>
      <c r="B39" s="342"/>
      <c r="C39" s="342"/>
      <c r="D39" s="342"/>
      <c r="E39" s="342"/>
      <c r="F39" s="342"/>
      <c r="G39" s="342"/>
      <c r="H39" s="342"/>
      <c r="I39" s="342"/>
    </row>
    <row r="40" spans="1:9" ht="12.75" customHeight="1">
      <c r="A40" s="342"/>
      <c r="B40" s="342"/>
      <c r="C40" s="342"/>
      <c r="D40" s="342"/>
      <c r="E40" s="342"/>
      <c r="F40" s="342"/>
      <c r="G40" s="342"/>
      <c r="H40" s="342"/>
      <c r="I40" s="342"/>
    </row>
    <row r="41" spans="1:9" ht="12.75" customHeight="1">
      <c r="A41" s="342"/>
      <c r="B41" s="342"/>
      <c r="C41" s="342"/>
      <c r="D41" s="342"/>
      <c r="E41" s="342"/>
      <c r="F41" s="342"/>
      <c r="G41" s="342"/>
      <c r="H41" s="342"/>
      <c r="I41" s="342"/>
    </row>
    <row r="42" spans="1:9" ht="15.75" customHeight="1">
      <c r="A42" s="342"/>
      <c r="B42" s="342"/>
      <c r="C42" s="342"/>
      <c r="D42" s="342"/>
      <c r="E42" s="342"/>
      <c r="F42" s="342"/>
      <c r="G42" s="342"/>
      <c r="H42" s="342"/>
      <c r="I42" s="342"/>
    </row>
    <row r="43" spans="1:9" ht="15.75" customHeight="1">
      <c r="A43" s="342"/>
      <c r="B43" s="342"/>
      <c r="C43" s="342"/>
      <c r="D43" s="342"/>
      <c r="E43" s="342"/>
      <c r="F43" s="342"/>
      <c r="G43" s="342"/>
      <c r="H43" s="342"/>
      <c r="I43" s="342"/>
    </row>
    <row r="44" spans="1:9" ht="15.75" customHeight="1">
      <c r="A44" s="342"/>
      <c r="B44" s="342"/>
      <c r="C44" s="342"/>
      <c r="D44" s="342"/>
      <c r="E44" s="342"/>
      <c r="F44" s="342"/>
      <c r="G44" s="342"/>
      <c r="H44" s="342"/>
      <c r="I44" s="342"/>
    </row>
    <row r="45" spans="1:9" ht="15.75" customHeight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.75">
      <c r="A46" s="6"/>
      <c r="B46" s="358"/>
      <c r="C46" s="359"/>
      <c r="D46" s="360"/>
      <c r="E46" s="4"/>
      <c r="F46" s="6"/>
      <c r="G46" s="358"/>
      <c r="H46" s="359"/>
      <c r="I46" s="360"/>
    </row>
    <row r="47" spans="1:9" ht="18">
      <c r="A47" s="6"/>
      <c r="B47" s="361" t="s">
        <v>22</v>
      </c>
      <c r="C47" s="361"/>
      <c r="D47" s="361"/>
      <c r="E47" s="4"/>
      <c r="F47" s="6"/>
      <c r="G47" s="361" t="s">
        <v>17</v>
      </c>
      <c r="H47" s="361"/>
      <c r="I47" s="361"/>
    </row>
    <row r="48" spans="1:9" ht="12.75">
      <c r="A48" s="2"/>
      <c r="B48" s="2"/>
      <c r="C48" s="2"/>
      <c r="D48" s="2"/>
      <c r="E48" s="2"/>
      <c r="F48" s="2"/>
      <c r="G48" s="358"/>
      <c r="H48" s="359"/>
      <c r="I48" s="360"/>
    </row>
    <row r="49" spans="1:9" ht="20.25">
      <c r="A49" s="2"/>
      <c r="B49" s="18">
        <v>40984</v>
      </c>
      <c r="C49" s="2"/>
      <c r="D49" s="2"/>
      <c r="E49" s="2"/>
      <c r="F49" s="2"/>
      <c r="G49" s="343" t="s">
        <v>73</v>
      </c>
      <c r="H49" s="344"/>
      <c r="I49" s="344"/>
    </row>
  </sheetData>
  <mergeCells count="35">
    <mergeCell ref="C31:F31"/>
    <mergeCell ref="C32:F32"/>
    <mergeCell ref="C33:F33"/>
    <mergeCell ref="C19:F19"/>
    <mergeCell ref="C20:F20"/>
    <mergeCell ref="C21:F21"/>
    <mergeCell ref="C22:F22"/>
    <mergeCell ref="C23:F23"/>
    <mergeCell ref="C24:F24"/>
    <mergeCell ref="C25:F25"/>
    <mergeCell ref="C26:F26"/>
    <mergeCell ref="B34:I34"/>
    <mergeCell ref="B17:I17"/>
    <mergeCell ref="G13:I13"/>
    <mergeCell ref="B15:D15"/>
    <mergeCell ref="H15:I15"/>
    <mergeCell ref="C27:F27"/>
    <mergeCell ref="C28:F28"/>
    <mergeCell ref="C29:F29"/>
    <mergeCell ref="C30:F30"/>
    <mergeCell ref="B8:D8"/>
    <mergeCell ref="B9:D9"/>
    <mergeCell ref="G9:I9"/>
    <mergeCell ref="B11:D11"/>
    <mergeCell ref="G11:I11"/>
    <mergeCell ref="A4:B4"/>
    <mergeCell ref="G4:I4"/>
    <mergeCell ref="G48:I48"/>
    <mergeCell ref="G49:I49"/>
    <mergeCell ref="A38:I44"/>
    <mergeCell ref="B46:D46"/>
    <mergeCell ref="G46:I46"/>
    <mergeCell ref="B47:D47"/>
    <mergeCell ref="G47:I47"/>
    <mergeCell ref="B13:D1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2"/>
  <sheetViews>
    <sheetView zoomScale="75" zoomScaleNormal="75" workbookViewId="0" topLeftCell="AB1">
      <selection activeCell="AO11" sqref="AO11"/>
    </sheetView>
  </sheetViews>
  <sheetFormatPr defaultColWidth="9.140625" defaultRowHeight="12.75"/>
  <cols>
    <col min="1" max="1" width="3.7109375" style="61" customWidth="1"/>
    <col min="2" max="3" width="30.7109375" style="59" customWidth="1"/>
    <col min="4" max="4" width="4.7109375" style="62" customWidth="1"/>
    <col min="5" max="6" width="13.421875" style="62" customWidth="1"/>
    <col min="7" max="7" width="5.00390625" style="251" customWidth="1"/>
    <col min="8" max="8" width="5.00390625" style="59" customWidth="1"/>
    <col min="9" max="10" width="30.7109375" style="59" customWidth="1"/>
    <col min="11" max="11" width="4.7109375" style="59" customWidth="1"/>
    <col min="12" max="12" width="13.421875" style="265" customWidth="1"/>
    <col min="13" max="13" width="13.421875" style="62" customWidth="1"/>
    <col min="14" max="14" width="5.00390625" style="251" customWidth="1"/>
    <col min="15" max="15" width="3.7109375" style="61" customWidth="1"/>
    <col min="16" max="17" width="30.7109375" style="59" customWidth="1"/>
    <col min="18" max="18" width="4.7109375" style="59" customWidth="1"/>
    <col min="19" max="19" width="13.421875" style="265" customWidth="1"/>
    <col min="20" max="20" width="13.421875" style="62" customWidth="1"/>
    <col min="21" max="21" width="5.140625" style="251" customWidth="1"/>
    <col min="22" max="22" width="4.421875" style="63" customWidth="1"/>
    <col min="23" max="24" width="30.7109375" style="59" customWidth="1"/>
    <col min="25" max="25" width="4.7109375" style="62" customWidth="1"/>
    <col min="26" max="26" width="13.421875" style="265" customWidth="1"/>
    <col min="27" max="27" width="13.421875" style="62" customWidth="1"/>
    <col min="28" max="28" width="5.28125" style="251" customWidth="1"/>
    <col min="29" max="29" width="4.7109375" style="59" customWidth="1"/>
    <col min="30" max="31" width="30.7109375" style="59" customWidth="1"/>
    <col min="32" max="32" width="4.7109375" style="59" customWidth="1"/>
    <col min="33" max="33" width="13.421875" style="265" customWidth="1"/>
    <col min="34" max="34" width="13.421875" style="62" customWidth="1"/>
    <col min="35" max="35" width="6.421875" style="251" customWidth="1"/>
    <col min="36" max="36" width="5.28125" style="63" customWidth="1"/>
    <col min="37" max="38" width="30.7109375" style="60" customWidth="1"/>
    <col min="39" max="39" width="4.7109375" style="60" customWidth="1"/>
    <col min="40" max="40" width="13.421875" style="263" customWidth="1"/>
    <col min="41" max="41" width="13.421875" style="62" customWidth="1"/>
    <col min="42" max="42" width="5.140625" style="256" customWidth="1"/>
    <col min="43" max="16384" width="9.140625" style="60" customWidth="1"/>
  </cols>
  <sheetData>
    <row r="1" spans="1:50" s="132" customFormat="1" ht="15.75">
      <c r="A1" s="388" t="s">
        <v>94</v>
      </c>
      <c r="B1" s="389"/>
      <c r="C1" s="389"/>
      <c r="D1" s="389"/>
      <c r="E1" s="267"/>
      <c r="F1" s="267"/>
      <c r="G1" s="250"/>
      <c r="H1" s="130"/>
      <c r="I1" s="390" t="s">
        <v>95</v>
      </c>
      <c r="J1" s="391"/>
      <c r="K1" s="391"/>
      <c r="L1" s="391"/>
      <c r="M1" s="267"/>
      <c r="N1" s="252"/>
      <c r="O1" s="392" t="s">
        <v>85</v>
      </c>
      <c r="P1" s="393"/>
      <c r="Q1" s="393"/>
      <c r="R1" s="393"/>
      <c r="S1" s="393"/>
      <c r="T1" s="267"/>
      <c r="U1" s="253"/>
      <c r="V1" s="394" t="s">
        <v>96</v>
      </c>
      <c r="W1" s="395"/>
      <c r="X1" s="395"/>
      <c r="Y1" s="395"/>
      <c r="Z1" s="395"/>
      <c r="AA1" s="267"/>
      <c r="AB1" s="253"/>
      <c r="AC1" s="384" t="s">
        <v>97</v>
      </c>
      <c r="AD1" s="385"/>
      <c r="AE1" s="385"/>
      <c r="AF1" s="385"/>
      <c r="AG1" s="385"/>
      <c r="AH1" s="267"/>
      <c r="AI1" s="254"/>
      <c r="AJ1" s="386" t="s">
        <v>93</v>
      </c>
      <c r="AK1" s="387"/>
      <c r="AL1" s="387"/>
      <c r="AM1" s="387"/>
      <c r="AN1" s="387"/>
      <c r="AO1" s="267"/>
      <c r="AP1" s="255"/>
      <c r="AQ1" s="131"/>
      <c r="AR1" s="131"/>
      <c r="AS1" s="131"/>
      <c r="AT1" s="131"/>
      <c r="AU1" s="131"/>
      <c r="AV1" s="131"/>
      <c r="AW1" s="131"/>
      <c r="AX1" s="131"/>
    </row>
    <row r="2" spans="1:50" s="67" customFormat="1" ht="48.75">
      <c r="A2" s="70" t="s">
        <v>98</v>
      </c>
      <c r="B2" s="71" t="s">
        <v>22</v>
      </c>
      <c r="C2" s="71" t="s">
        <v>17</v>
      </c>
      <c r="D2" s="70" t="s">
        <v>0</v>
      </c>
      <c r="E2" s="304" t="s">
        <v>319</v>
      </c>
      <c r="F2" s="305" t="s">
        <v>320</v>
      </c>
      <c r="G2" s="261" t="s">
        <v>313</v>
      </c>
      <c r="H2" s="257" t="s">
        <v>98</v>
      </c>
      <c r="I2" s="69" t="s">
        <v>22</v>
      </c>
      <c r="J2" s="69" t="s">
        <v>17</v>
      </c>
      <c r="K2" s="68" t="s">
        <v>0</v>
      </c>
      <c r="L2" s="304" t="s">
        <v>319</v>
      </c>
      <c r="M2" s="305" t="s">
        <v>320</v>
      </c>
      <c r="N2" s="261" t="s">
        <v>313</v>
      </c>
      <c r="O2" s="258" t="s">
        <v>98</v>
      </c>
      <c r="P2" s="73" t="s">
        <v>22</v>
      </c>
      <c r="Q2" s="73" t="s">
        <v>17</v>
      </c>
      <c r="R2" s="72" t="s">
        <v>0</v>
      </c>
      <c r="S2" s="304" t="s">
        <v>319</v>
      </c>
      <c r="T2" s="305" t="s">
        <v>320</v>
      </c>
      <c r="U2" s="261" t="s">
        <v>313</v>
      </c>
      <c r="V2" s="259" t="s">
        <v>98</v>
      </c>
      <c r="W2" s="75" t="s">
        <v>22</v>
      </c>
      <c r="X2" s="75" t="s">
        <v>17</v>
      </c>
      <c r="Y2" s="74" t="s">
        <v>0</v>
      </c>
      <c r="Z2" s="304" t="s">
        <v>319</v>
      </c>
      <c r="AA2" s="305" t="s">
        <v>320</v>
      </c>
      <c r="AB2" s="261" t="s">
        <v>313</v>
      </c>
      <c r="AC2" s="259" t="s">
        <v>98</v>
      </c>
      <c r="AD2" s="75" t="s">
        <v>22</v>
      </c>
      <c r="AE2" s="75" t="s">
        <v>17</v>
      </c>
      <c r="AF2" s="74" t="s">
        <v>0</v>
      </c>
      <c r="AG2" s="304" t="s">
        <v>319</v>
      </c>
      <c r="AH2" s="305" t="s">
        <v>320</v>
      </c>
      <c r="AI2" s="261" t="s">
        <v>313</v>
      </c>
      <c r="AJ2" s="260" t="s">
        <v>98</v>
      </c>
      <c r="AK2" s="77" t="s">
        <v>22</v>
      </c>
      <c r="AL2" s="77" t="s">
        <v>17</v>
      </c>
      <c r="AM2" s="76" t="s">
        <v>0</v>
      </c>
      <c r="AN2" s="304" t="s">
        <v>319</v>
      </c>
      <c r="AO2" s="305" t="s">
        <v>320</v>
      </c>
      <c r="AP2" s="261" t="s">
        <v>313</v>
      </c>
      <c r="AQ2" s="66"/>
      <c r="AR2" s="66"/>
      <c r="AS2" s="66"/>
      <c r="AT2" s="66"/>
      <c r="AU2" s="66"/>
      <c r="AV2" s="66"/>
      <c r="AW2" s="66"/>
      <c r="AX2" s="66"/>
    </row>
    <row r="3" spans="1:50" ht="15" customHeight="1">
      <c r="A3" s="238" t="s">
        <v>28</v>
      </c>
      <c r="B3" s="239" t="s">
        <v>357</v>
      </c>
      <c r="C3" s="239" t="s">
        <v>358</v>
      </c>
      <c r="D3" s="240">
        <v>42</v>
      </c>
      <c r="E3" s="268">
        <v>0.9354166666666667</v>
      </c>
      <c r="F3" s="268">
        <v>0.3986111111111111</v>
      </c>
      <c r="G3" s="272"/>
      <c r="H3" s="270" t="s">
        <v>331</v>
      </c>
      <c r="I3" s="239" t="s">
        <v>366</v>
      </c>
      <c r="J3" s="239" t="s">
        <v>367</v>
      </c>
      <c r="K3" s="240">
        <v>5</v>
      </c>
      <c r="L3" s="327">
        <v>0.9097222222222222</v>
      </c>
      <c r="M3" s="268">
        <v>0.3854166666666667</v>
      </c>
      <c r="N3" s="272"/>
      <c r="O3" s="269" t="s">
        <v>334</v>
      </c>
      <c r="P3" s="241" t="s">
        <v>345</v>
      </c>
      <c r="Q3" s="241" t="s">
        <v>346</v>
      </c>
      <c r="R3" s="328">
        <v>24</v>
      </c>
      <c r="S3" s="327">
        <v>0.9229166666666666</v>
      </c>
      <c r="T3" s="331">
        <v>0.3965277777777778</v>
      </c>
      <c r="U3" s="332"/>
      <c r="V3" s="333" t="s">
        <v>336</v>
      </c>
      <c r="W3" s="330" t="s">
        <v>391</v>
      </c>
      <c r="X3" s="330" t="s">
        <v>392</v>
      </c>
      <c r="Y3" s="328">
        <v>39</v>
      </c>
      <c r="Z3" s="335">
        <v>0.9333333333333332</v>
      </c>
      <c r="AA3" s="331">
        <v>0.4069444444444445</v>
      </c>
      <c r="AB3" s="332"/>
      <c r="AC3" s="336" t="s">
        <v>338</v>
      </c>
      <c r="AD3" s="330" t="s">
        <v>341</v>
      </c>
      <c r="AE3" s="330" t="s">
        <v>342</v>
      </c>
      <c r="AF3" s="328">
        <v>52</v>
      </c>
      <c r="AG3" s="335">
        <v>0.9416666666666668</v>
      </c>
      <c r="AH3" s="331">
        <v>0.41041666666666665</v>
      </c>
      <c r="AI3" s="332"/>
      <c r="AJ3" s="333" t="s">
        <v>340</v>
      </c>
      <c r="AK3" s="330" t="s">
        <v>347</v>
      </c>
      <c r="AL3" s="330" t="s">
        <v>348</v>
      </c>
      <c r="AM3" s="328">
        <v>1</v>
      </c>
      <c r="AN3" s="337">
        <v>0.90625</v>
      </c>
      <c r="AO3" s="331">
        <v>0.3840277777777778</v>
      </c>
      <c r="AP3" s="332"/>
      <c r="AQ3" s="65"/>
      <c r="AR3" s="65"/>
      <c r="AS3" s="65"/>
      <c r="AT3" s="65"/>
      <c r="AU3" s="65"/>
      <c r="AV3" s="65"/>
      <c r="AW3" s="65"/>
      <c r="AX3" s="65"/>
    </row>
    <row r="4" spans="1:50" ht="18" customHeight="1">
      <c r="A4" s="64" t="s">
        <v>30</v>
      </c>
      <c r="B4" s="241" t="s">
        <v>359</v>
      </c>
      <c r="C4" s="241" t="s">
        <v>360</v>
      </c>
      <c r="D4" s="243">
        <v>44</v>
      </c>
      <c r="E4" s="268">
        <v>0.9368055555555556</v>
      </c>
      <c r="F4" s="268">
        <v>0.40347222222222223</v>
      </c>
      <c r="G4" s="273"/>
      <c r="H4" s="269" t="s">
        <v>332</v>
      </c>
      <c r="I4" s="241" t="s">
        <v>374</v>
      </c>
      <c r="J4" s="241" t="s">
        <v>380</v>
      </c>
      <c r="K4" s="243">
        <v>30</v>
      </c>
      <c r="L4" s="327">
        <v>0.9277777777777777</v>
      </c>
      <c r="M4" s="268">
        <v>0.4</v>
      </c>
      <c r="N4" s="273"/>
      <c r="O4" s="269" t="s">
        <v>333</v>
      </c>
      <c r="P4" s="241" t="s">
        <v>349</v>
      </c>
      <c r="Q4" s="241" t="s">
        <v>350</v>
      </c>
      <c r="R4" s="328">
        <v>49</v>
      </c>
      <c r="S4" s="327">
        <v>0.9395833333333333</v>
      </c>
      <c r="T4" s="331">
        <v>0.40347222222222223</v>
      </c>
      <c r="U4" s="332"/>
      <c r="V4" s="333" t="s">
        <v>335</v>
      </c>
      <c r="W4" s="330" t="s">
        <v>399</v>
      </c>
      <c r="X4" s="330" t="s">
        <v>400</v>
      </c>
      <c r="Y4" s="328">
        <v>14</v>
      </c>
      <c r="Z4" s="335">
        <v>0.9166666666666666</v>
      </c>
      <c r="AA4" s="331">
        <v>0.3847222222222222</v>
      </c>
      <c r="AB4" s="332"/>
      <c r="AC4" s="336" t="s">
        <v>337</v>
      </c>
      <c r="AD4" s="330" t="s">
        <v>343</v>
      </c>
      <c r="AE4" s="330" t="s">
        <v>344</v>
      </c>
      <c r="AF4" s="328">
        <v>47</v>
      </c>
      <c r="AG4" s="335">
        <v>0.9381944444444444</v>
      </c>
      <c r="AH4" s="331">
        <v>0.40972222222222227</v>
      </c>
      <c r="AI4" s="332"/>
      <c r="AJ4" s="333" t="s">
        <v>339</v>
      </c>
      <c r="AK4" s="330" t="s">
        <v>361</v>
      </c>
      <c r="AL4" s="330" t="s">
        <v>362</v>
      </c>
      <c r="AM4" s="328">
        <v>31</v>
      </c>
      <c r="AN4" s="337">
        <v>0.9284722222222223</v>
      </c>
      <c r="AO4" s="331">
        <v>0.3979166666666667</v>
      </c>
      <c r="AP4" s="332"/>
      <c r="AQ4" s="65"/>
      <c r="AR4" s="65"/>
      <c r="AS4" s="65"/>
      <c r="AT4" s="65"/>
      <c r="AU4" s="65"/>
      <c r="AV4" s="65"/>
      <c r="AW4" s="65"/>
      <c r="AX4" s="65"/>
    </row>
    <row r="5" spans="1:50" s="339" customFormat="1" ht="18" customHeight="1">
      <c r="A5" s="329" t="s">
        <v>32</v>
      </c>
      <c r="B5" s="330" t="s">
        <v>376</v>
      </c>
      <c r="C5" s="330" t="s">
        <v>377</v>
      </c>
      <c r="D5" s="328">
        <v>48</v>
      </c>
      <c r="E5" s="331">
        <v>0.938888888888889</v>
      </c>
      <c r="F5" s="331">
        <v>0.3972222222222222</v>
      </c>
      <c r="G5" s="332"/>
      <c r="H5" s="333" t="s">
        <v>144</v>
      </c>
      <c r="I5" s="334" t="s">
        <v>387</v>
      </c>
      <c r="J5" s="334" t="s">
        <v>388</v>
      </c>
      <c r="K5" s="328">
        <v>27</v>
      </c>
      <c r="L5" s="327">
        <v>0.9256944444444444</v>
      </c>
      <c r="M5" s="331">
        <v>0.3972222222222222</v>
      </c>
      <c r="N5" s="332"/>
      <c r="O5" s="333" t="s">
        <v>186</v>
      </c>
      <c r="P5" s="326" t="s">
        <v>355</v>
      </c>
      <c r="Q5" s="326" t="s">
        <v>356</v>
      </c>
      <c r="R5" s="328">
        <v>34</v>
      </c>
      <c r="S5" s="327">
        <v>0.9298611111111111</v>
      </c>
      <c r="T5" s="331">
        <v>0.3965277777777778</v>
      </c>
      <c r="U5" s="332"/>
      <c r="V5" s="333" t="s">
        <v>106</v>
      </c>
      <c r="W5" s="330" t="s">
        <v>426</v>
      </c>
      <c r="X5" s="330" t="s">
        <v>427</v>
      </c>
      <c r="Y5" s="328">
        <v>25</v>
      </c>
      <c r="Z5" s="335">
        <v>0.9236111111111112</v>
      </c>
      <c r="AA5" s="331">
        <v>0.3993055555555556</v>
      </c>
      <c r="AB5" s="332"/>
      <c r="AC5" s="336" t="s">
        <v>103</v>
      </c>
      <c r="AD5" s="330" t="s">
        <v>351</v>
      </c>
      <c r="AE5" s="330" t="s">
        <v>352</v>
      </c>
      <c r="AF5" s="328">
        <v>45</v>
      </c>
      <c r="AG5" s="335">
        <v>0.9375</v>
      </c>
      <c r="AH5" s="331">
        <v>0.40625</v>
      </c>
      <c r="AI5" s="332"/>
      <c r="AJ5" s="333" t="s">
        <v>211</v>
      </c>
      <c r="AK5" s="330" t="s">
        <v>374</v>
      </c>
      <c r="AL5" s="330" t="s">
        <v>375</v>
      </c>
      <c r="AM5" s="328">
        <v>16</v>
      </c>
      <c r="AN5" s="337">
        <v>0.9194444444444444</v>
      </c>
      <c r="AO5" s="331">
        <v>0.3854166666666667</v>
      </c>
      <c r="AP5" s="332"/>
      <c r="AQ5" s="338"/>
      <c r="AR5" s="338"/>
      <c r="AS5" s="338"/>
      <c r="AT5" s="338"/>
      <c r="AU5" s="338"/>
      <c r="AV5" s="338"/>
      <c r="AW5" s="338"/>
      <c r="AX5" s="338"/>
    </row>
    <row r="6" spans="1:50" s="339" customFormat="1" ht="18" customHeight="1">
      <c r="A6" s="329" t="s">
        <v>35</v>
      </c>
      <c r="B6" s="330" t="s">
        <v>403</v>
      </c>
      <c r="C6" s="330" t="s">
        <v>404</v>
      </c>
      <c r="D6" s="328">
        <v>18</v>
      </c>
      <c r="E6" s="331">
        <v>0.91875</v>
      </c>
      <c r="F6" s="331">
        <v>0.3909722222222222</v>
      </c>
      <c r="G6" s="332"/>
      <c r="H6" s="333" t="s">
        <v>149</v>
      </c>
      <c r="I6" s="330" t="s">
        <v>389</v>
      </c>
      <c r="J6" s="330" t="s">
        <v>390</v>
      </c>
      <c r="K6" s="328">
        <v>12</v>
      </c>
      <c r="L6" s="327">
        <v>0.9152777777777777</v>
      </c>
      <c r="M6" s="331">
        <v>0.3847222222222222</v>
      </c>
      <c r="N6" s="332"/>
      <c r="O6" s="333" t="s">
        <v>188</v>
      </c>
      <c r="P6" s="326" t="s">
        <v>364</v>
      </c>
      <c r="Q6" s="326" t="s">
        <v>365</v>
      </c>
      <c r="R6" s="328">
        <v>3</v>
      </c>
      <c r="S6" s="327">
        <v>0.9083333333333333</v>
      </c>
      <c r="T6" s="331">
        <v>0.3854166666666667</v>
      </c>
      <c r="U6" s="332"/>
      <c r="V6" s="333" t="s">
        <v>110</v>
      </c>
      <c r="W6" s="330"/>
      <c r="X6" s="330"/>
      <c r="Y6" s="328"/>
      <c r="Z6" s="335"/>
      <c r="AA6" s="331"/>
      <c r="AB6" s="332"/>
      <c r="AC6" s="336" t="s">
        <v>107</v>
      </c>
      <c r="AD6" s="334" t="s">
        <v>353</v>
      </c>
      <c r="AE6" s="334" t="s">
        <v>354</v>
      </c>
      <c r="AF6" s="328">
        <v>35</v>
      </c>
      <c r="AG6" s="335">
        <v>0.9305555555555555</v>
      </c>
      <c r="AH6" s="331">
        <v>0.40138888888888885</v>
      </c>
      <c r="AI6" s="332"/>
      <c r="AJ6" s="333" t="s">
        <v>212</v>
      </c>
      <c r="AK6" s="330" t="s">
        <v>381</v>
      </c>
      <c r="AL6" s="330" t="s">
        <v>382</v>
      </c>
      <c r="AM6" s="328">
        <v>6</v>
      </c>
      <c r="AN6" s="337">
        <v>0.9104166666666668</v>
      </c>
      <c r="AO6" s="331">
        <v>0.39444444444444443</v>
      </c>
      <c r="AP6" s="332"/>
      <c r="AQ6" s="338"/>
      <c r="AR6" s="338"/>
      <c r="AS6" s="338"/>
      <c r="AT6" s="338"/>
      <c r="AU6" s="338"/>
      <c r="AV6" s="338"/>
      <c r="AW6" s="338"/>
      <c r="AX6" s="338"/>
    </row>
    <row r="7" spans="1:50" s="339" customFormat="1" ht="18" customHeight="1">
      <c r="A7" s="329" t="s">
        <v>38</v>
      </c>
      <c r="B7" s="330" t="s">
        <v>405</v>
      </c>
      <c r="C7" s="330" t="s">
        <v>406</v>
      </c>
      <c r="D7" s="328">
        <v>43</v>
      </c>
      <c r="E7" s="331">
        <v>0.936111111111111</v>
      </c>
      <c r="F7" s="331">
        <v>0.4048611111111111</v>
      </c>
      <c r="G7" s="332"/>
      <c r="H7" s="333" t="s">
        <v>154</v>
      </c>
      <c r="I7" s="330" t="s">
        <v>395</v>
      </c>
      <c r="J7" s="330" t="s">
        <v>396</v>
      </c>
      <c r="K7" s="328">
        <v>2</v>
      </c>
      <c r="L7" s="327">
        <v>0.907638888888889</v>
      </c>
      <c r="M7" s="331">
        <v>0.38819444444444445</v>
      </c>
      <c r="N7" s="332"/>
      <c r="O7" s="333" t="s">
        <v>190</v>
      </c>
      <c r="P7" s="326" t="s">
        <v>368</v>
      </c>
      <c r="Q7" s="326" t="s">
        <v>369</v>
      </c>
      <c r="R7" s="328">
        <v>37</v>
      </c>
      <c r="S7" s="327">
        <v>0.9319444444444445</v>
      </c>
      <c r="T7" s="331">
        <v>0.3958333333333333</v>
      </c>
      <c r="U7" s="332"/>
      <c r="V7" s="333" t="s">
        <v>114</v>
      </c>
      <c r="W7" s="330"/>
      <c r="X7" s="330"/>
      <c r="Y7" s="328"/>
      <c r="Z7" s="335"/>
      <c r="AA7" s="331"/>
      <c r="AB7" s="332"/>
      <c r="AC7" s="336" t="s">
        <v>111</v>
      </c>
      <c r="AD7" s="330" t="s">
        <v>363</v>
      </c>
      <c r="AE7" s="330" t="s">
        <v>363</v>
      </c>
      <c r="AF7" s="328">
        <v>50</v>
      </c>
      <c r="AG7" s="335">
        <v>0.9402777777777778</v>
      </c>
      <c r="AH7" s="331">
        <v>0.40972222222222227</v>
      </c>
      <c r="AI7" s="332"/>
      <c r="AJ7" s="333" t="s">
        <v>213</v>
      </c>
      <c r="AK7" s="340" t="s">
        <v>407</v>
      </c>
      <c r="AL7" s="340" t="s">
        <v>408</v>
      </c>
      <c r="AM7" s="328">
        <v>21</v>
      </c>
      <c r="AN7" s="337">
        <v>0.9215277777777778</v>
      </c>
      <c r="AO7" s="331">
        <v>0.3958333333333333</v>
      </c>
      <c r="AP7" s="332"/>
      <c r="AQ7" s="338"/>
      <c r="AR7" s="338"/>
      <c r="AS7" s="338"/>
      <c r="AT7" s="338"/>
      <c r="AU7" s="338"/>
      <c r="AV7" s="338"/>
      <c r="AW7" s="338"/>
      <c r="AX7" s="338"/>
    </row>
    <row r="8" spans="1:50" s="339" customFormat="1" ht="18" customHeight="1">
      <c r="A8" s="329" t="s">
        <v>42</v>
      </c>
      <c r="B8" s="330" t="s">
        <v>417</v>
      </c>
      <c r="C8" s="330" t="s">
        <v>418</v>
      </c>
      <c r="D8" s="328">
        <v>20</v>
      </c>
      <c r="E8" s="331">
        <v>0.9208333333333334</v>
      </c>
      <c r="F8" s="331">
        <v>0.3951388888888889</v>
      </c>
      <c r="G8" s="332"/>
      <c r="H8" s="333" t="s">
        <v>159</v>
      </c>
      <c r="I8" s="330" t="s">
        <v>397</v>
      </c>
      <c r="J8" s="330" t="s">
        <v>398</v>
      </c>
      <c r="K8" s="328">
        <v>19</v>
      </c>
      <c r="L8" s="327">
        <v>0.91875</v>
      </c>
      <c r="M8" s="331">
        <v>0.3902777777777778</v>
      </c>
      <c r="N8" s="332"/>
      <c r="O8" s="333" t="s">
        <v>192</v>
      </c>
      <c r="P8" s="334" t="s">
        <v>378</v>
      </c>
      <c r="Q8" s="334" t="s">
        <v>379</v>
      </c>
      <c r="R8" s="328">
        <v>40</v>
      </c>
      <c r="S8" s="327">
        <v>0.9340277777777778</v>
      </c>
      <c r="T8" s="331">
        <v>0.40069444444444446</v>
      </c>
      <c r="U8" s="332"/>
      <c r="V8" s="333" t="s">
        <v>118</v>
      </c>
      <c r="W8" s="330"/>
      <c r="X8" s="330"/>
      <c r="Y8" s="328"/>
      <c r="Z8" s="335"/>
      <c r="AA8" s="331"/>
      <c r="AB8" s="332"/>
      <c r="AC8" s="336" t="s">
        <v>115</v>
      </c>
      <c r="AD8" s="330" t="s">
        <v>370</v>
      </c>
      <c r="AE8" s="330" t="s">
        <v>371</v>
      </c>
      <c r="AF8" s="328">
        <v>15</v>
      </c>
      <c r="AG8" s="335">
        <v>0.9173611111111111</v>
      </c>
      <c r="AH8" s="331">
        <v>0.3979166666666667</v>
      </c>
      <c r="AI8" s="332"/>
      <c r="AJ8" s="333" t="s">
        <v>214</v>
      </c>
      <c r="AK8" s="340" t="s">
        <v>416</v>
      </c>
      <c r="AL8" s="340" t="s">
        <v>415</v>
      </c>
      <c r="AM8" s="328">
        <v>36</v>
      </c>
      <c r="AN8" s="337">
        <v>0.93125</v>
      </c>
      <c r="AO8" s="331">
        <v>0.3840277777777778</v>
      </c>
      <c r="AP8" s="332"/>
      <c r="AQ8" s="338"/>
      <c r="AR8" s="338"/>
      <c r="AS8" s="338"/>
      <c r="AT8" s="338"/>
      <c r="AU8" s="338"/>
      <c r="AV8" s="338"/>
      <c r="AW8" s="338"/>
      <c r="AX8" s="338"/>
    </row>
    <row r="9" spans="1:50" s="339" customFormat="1" ht="18" customHeight="1">
      <c r="A9" s="329" t="s">
        <v>45</v>
      </c>
      <c r="B9" s="330" t="s">
        <v>422</v>
      </c>
      <c r="C9" s="330" t="s">
        <v>423</v>
      </c>
      <c r="D9" s="328">
        <v>8</v>
      </c>
      <c r="E9" s="331">
        <v>0.9118055555555555</v>
      </c>
      <c r="F9" s="331">
        <v>0.39375</v>
      </c>
      <c r="G9" s="332"/>
      <c r="H9" s="333" t="s">
        <v>164</v>
      </c>
      <c r="I9" s="330" t="s">
        <v>409</v>
      </c>
      <c r="J9" s="330" t="s">
        <v>410</v>
      </c>
      <c r="K9" s="328">
        <v>23</v>
      </c>
      <c r="L9" s="327">
        <v>0.9222222222222222</v>
      </c>
      <c r="M9" s="331">
        <v>0.3902777777777778</v>
      </c>
      <c r="N9" s="332"/>
      <c r="O9" s="333" t="s">
        <v>194</v>
      </c>
      <c r="P9" s="334" t="s">
        <v>385</v>
      </c>
      <c r="Q9" s="334" t="s">
        <v>386</v>
      </c>
      <c r="R9" s="328">
        <v>51</v>
      </c>
      <c r="S9" s="327">
        <v>0.9409722222222222</v>
      </c>
      <c r="T9" s="331">
        <v>0.4055555555555555</v>
      </c>
      <c r="U9" s="332"/>
      <c r="V9" s="333" t="s">
        <v>122</v>
      </c>
      <c r="W9" s="330"/>
      <c r="X9" s="330"/>
      <c r="Y9" s="328"/>
      <c r="Z9" s="335"/>
      <c r="AA9" s="331"/>
      <c r="AB9" s="332"/>
      <c r="AC9" s="336" t="s">
        <v>119</v>
      </c>
      <c r="AD9" s="330" t="s">
        <v>372</v>
      </c>
      <c r="AE9" s="330" t="s">
        <v>373</v>
      </c>
      <c r="AF9" s="328">
        <v>22</v>
      </c>
      <c r="AG9" s="335">
        <v>0.9215277777777778</v>
      </c>
      <c r="AH9" s="331">
        <v>0.40625</v>
      </c>
      <c r="AI9" s="332"/>
      <c r="AJ9" s="333" t="s">
        <v>215</v>
      </c>
      <c r="AK9" s="340"/>
      <c r="AL9" s="340"/>
      <c r="AM9" s="328"/>
      <c r="AN9" s="337"/>
      <c r="AO9" s="331"/>
      <c r="AP9" s="332"/>
      <c r="AQ9" s="338"/>
      <c r="AR9" s="338"/>
      <c r="AS9" s="338"/>
      <c r="AT9" s="338"/>
      <c r="AU9" s="338"/>
      <c r="AV9" s="338"/>
      <c r="AW9" s="338"/>
      <c r="AX9" s="338"/>
    </row>
    <row r="10" spans="1:50" s="339" customFormat="1" ht="18" customHeight="1">
      <c r="A10" s="329" t="s">
        <v>49</v>
      </c>
      <c r="B10" s="330"/>
      <c r="C10" s="330"/>
      <c r="D10" s="328"/>
      <c r="E10" s="328"/>
      <c r="F10" s="328"/>
      <c r="G10" s="332"/>
      <c r="H10" s="333" t="s">
        <v>169</v>
      </c>
      <c r="I10" s="330" t="s">
        <v>438</v>
      </c>
      <c r="J10" s="330" t="s">
        <v>439</v>
      </c>
      <c r="K10" s="328">
        <v>10</v>
      </c>
      <c r="L10" s="327">
        <v>0.9138888888888889</v>
      </c>
      <c r="M10" s="331">
        <v>0.39166666666666666</v>
      </c>
      <c r="N10" s="332"/>
      <c r="O10" s="333" t="s">
        <v>196</v>
      </c>
      <c r="P10" s="334" t="s">
        <v>401</v>
      </c>
      <c r="Q10" s="334" t="s">
        <v>402</v>
      </c>
      <c r="R10" s="328">
        <v>17</v>
      </c>
      <c r="S10" s="327">
        <v>0.9180555555555556</v>
      </c>
      <c r="T10" s="328"/>
      <c r="U10" s="332"/>
      <c r="V10" s="333" t="s">
        <v>126</v>
      </c>
      <c r="W10" s="330"/>
      <c r="X10" s="330"/>
      <c r="Y10" s="328"/>
      <c r="Z10" s="335"/>
      <c r="AA10" s="328"/>
      <c r="AB10" s="332"/>
      <c r="AC10" s="336" t="s">
        <v>123</v>
      </c>
      <c r="AD10" s="330" t="s">
        <v>383</v>
      </c>
      <c r="AE10" s="330" t="s">
        <v>384</v>
      </c>
      <c r="AF10" s="328">
        <v>29</v>
      </c>
      <c r="AG10" s="335">
        <v>0.9270833333333334</v>
      </c>
      <c r="AH10" s="331">
        <v>0.40902777777777777</v>
      </c>
      <c r="AI10" s="332"/>
      <c r="AJ10" s="333" t="s">
        <v>216</v>
      </c>
      <c r="AK10" s="340" t="s">
        <v>430</v>
      </c>
      <c r="AL10" s="340" t="s">
        <v>431</v>
      </c>
      <c r="AM10" s="328">
        <v>41</v>
      </c>
      <c r="AN10" s="337">
        <v>0.9347222222222222</v>
      </c>
      <c r="AO10" s="331">
        <v>0.40277777777777773</v>
      </c>
      <c r="AP10" s="332"/>
      <c r="AQ10" s="338"/>
      <c r="AR10" s="338"/>
      <c r="AS10" s="338"/>
      <c r="AT10" s="338"/>
      <c r="AU10" s="338"/>
      <c r="AV10" s="338"/>
      <c r="AW10" s="338"/>
      <c r="AX10" s="338"/>
    </row>
    <row r="11" spans="1:50" s="339" customFormat="1" ht="18" customHeight="1">
      <c r="A11" s="329" t="s">
        <v>52</v>
      </c>
      <c r="B11" s="330"/>
      <c r="C11" s="330"/>
      <c r="D11" s="328"/>
      <c r="E11" s="328"/>
      <c r="F11" s="328"/>
      <c r="G11" s="332"/>
      <c r="H11" s="333" t="s">
        <v>174</v>
      </c>
      <c r="I11" s="334"/>
      <c r="J11" s="334"/>
      <c r="K11" s="334"/>
      <c r="L11" s="327"/>
      <c r="M11" s="328"/>
      <c r="N11" s="332"/>
      <c r="O11" s="333" t="s">
        <v>198</v>
      </c>
      <c r="P11" s="334" t="s">
        <v>419</v>
      </c>
      <c r="Q11" s="334" t="s">
        <v>440</v>
      </c>
      <c r="R11" s="328">
        <v>9</v>
      </c>
      <c r="S11" s="327">
        <v>0.9125</v>
      </c>
      <c r="T11" s="331">
        <v>0.39305555555555555</v>
      </c>
      <c r="U11" s="332"/>
      <c r="V11" s="333" t="s">
        <v>130</v>
      </c>
      <c r="W11" s="330"/>
      <c r="X11" s="330"/>
      <c r="Y11" s="328"/>
      <c r="Z11" s="335"/>
      <c r="AA11" s="328"/>
      <c r="AB11" s="332"/>
      <c r="AC11" s="336" t="s">
        <v>127</v>
      </c>
      <c r="AD11" s="330" t="s">
        <v>393</v>
      </c>
      <c r="AE11" s="330" t="s">
        <v>394</v>
      </c>
      <c r="AF11" s="328">
        <v>13</v>
      </c>
      <c r="AG11" s="335">
        <v>0.9159722222222223</v>
      </c>
      <c r="AH11" s="331">
        <v>0.39444444444444443</v>
      </c>
      <c r="AI11" s="332"/>
      <c r="AJ11" s="333" t="s">
        <v>217</v>
      </c>
      <c r="AK11" s="340" t="s">
        <v>434</v>
      </c>
      <c r="AL11" s="340" t="s">
        <v>435</v>
      </c>
      <c r="AM11" s="328">
        <v>26</v>
      </c>
      <c r="AN11" s="337">
        <v>0.925</v>
      </c>
      <c r="AO11" s="331">
        <v>0.3993055555555556</v>
      </c>
      <c r="AP11" s="332"/>
      <c r="AQ11" s="338"/>
      <c r="AR11" s="338"/>
      <c r="AS11" s="338"/>
      <c r="AT11" s="338"/>
      <c r="AU11" s="338"/>
      <c r="AV11" s="338"/>
      <c r="AW11" s="338"/>
      <c r="AX11" s="338"/>
    </row>
    <row r="12" spans="1:50" s="339" customFormat="1" ht="18" customHeight="1">
      <c r="A12" s="329" t="s">
        <v>55</v>
      </c>
      <c r="B12" s="326"/>
      <c r="C12" s="326"/>
      <c r="D12" s="341"/>
      <c r="E12" s="341"/>
      <c r="F12" s="341"/>
      <c r="G12" s="332"/>
      <c r="H12" s="333" t="s">
        <v>179</v>
      </c>
      <c r="I12" s="334"/>
      <c r="J12" s="334"/>
      <c r="K12" s="334"/>
      <c r="L12" s="327"/>
      <c r="M12" s="341"/>
      <c r="N12" s="332"/>
      <c r="O12" s="333" t="s">
        <v>100</v>
      </c>
      <c r="P12" s="334"/>
      <c r="Q12" s="334"/>
      <c r="R12" s="328"/>
      <c r="S12" s="327"/>
      <c r="T12" s="341"/>
      <c r="U12" s="332"/>
      <c r="V12" s="333" t="s">
        <v>134</v>
      </c>
      <c r="W12" s="341"/>
      <c r="X12" s="341"/>
      <c r="Y12" s="328"/>
      <c r="Z12" s="335"/>
      <c r="AA12" s="341"/>
      <c r="AB12" s="332"/>
      <c r="AC12" s="336" t="s">
        <v>131</v>
      </c>
      <c r="AD12" s="330" t="s">
        <v>411</v>
      </c>
      <c r="AE12" s="330" t="s">
        <v>412</v>
      </c>
      <c r="AF12" s="328">
        <v>7</v>
      </c>
      <c r="AG12" s="335">
        <v>0.9111111111111111</v>
      </c>
      <c r="AH12" s="345">
        <v>0.3923611111111111</v>
      </c>
      <c r="AI12" s="332"/>
      <c r="AJ12" s="333" t="s">
        <v>218</v>
      </c>
      <c r="AK12" s="340" t="s">
        <v>436</v>
      </c>
      <c r="AL12" s="340" t="s">
        <v>437</v>
      </c>
      <c r="AM12" s="328">
        <v>46</v>
      </c>
      <c r="AN12" s="337">
        <v>0.9375</v>
      </c>
      <c r="AO12" s="345">
        <v>0.4048611111111111</v>
      </c>
      <c r="AP12" s="332"/>
      <c r="AQ12" s="338"/>
      <c r="AR12" s="338"/>
      <c r="AS12" s="338"/>
      <c r="AT12" s="338"/>
      <c r="AU12" s="338"/>
      <c r="AV12" s="338"/>
      <c r="AW12" s="338"/>
      <c r="AX12" s="338"/>
    </row>
    <row r="13" spans="1:50" s="339" customFormat="1" ht="18" customHeight="1">
      <c r="A13" s="329" t="s">
        <v>58</v>
      </c>
      <c r="B13" s="326"/>
      <c r="C13" s="326"/>
      <c r="D13" s="341"/>
      <c r="E13" s="341"/>
      <c r="F13" s="341"/>
      <c r="G13" s="332"/>
      <c r="H13" s="333" t="s">
        <v>99</v>
      </c>
      <c r="I13" s="334"/>
      <c r="J13" s="334"/>
      <c r="K13" s="334"/>
      <c r="L13" s="327"/>
      <c r="M13" s="341"/>
      <c r="N13" s="332"/>
      <c r="O13" s="333" t="s">
        <v>102</v>
      </c>
      <c r="P13" s="334"/>
      <c r="Q13" s="334"/>
      <c r="R13" s="328"/>
      <c r="S13" s="327"/>
      <c r="T13" s="341"/>
      <c r="U13" s="332"/>
      <c r="V13" s="333" t="s">
        <v>138</v>
      </c>
      <c r="W13" s="341"/>
      <c r="X13" s="341"/>
      <c r="Y13" s="328"/>
      <c r="Z13" s="335"/>
      <c r="AA13" s="341"/>
      <c r="AB13" s="332"/>
      <c r="AC13" s="336" t="s">
        <v>135</v>
      </c>
      <c r="AD13" s="330" t="s">
        <v>413</v>
      </c>
      <c r="AE13" s="330" t="s">
        <v>414</v>
      </c>
      <c r="AF13" s="328">
        <v>4</v>
      </c>
      <c r="AG13" s="335">
        <v>0.9090277777777778</v>
      </c>
      <c r="AH13" s="345">
        <v>0.3986111111111111</v>
      </c>
      <c r="AI13" s="332"/>
      <c r="AJ13" s="333" t="s">
        <v>219</v>
      </c>
      <c r="AK13" s="340"/>
      <c r="AL13" s="340"/>
      <c r="AM13" s="328"/>
      <c r="AN13" s="337"/>
      <c r="AO13" s="341"/>
      <c r="AP13" s="332"/>
      <c r="AQ13" s="338"/>
      <c r="AR13" s="338"/>
      <c r="AS13" s="338"/>
      <c r="AT13" s="338"/>
      <c r="AU13" s="338"/>
      <c r="AV13" s="338"/>
      <c r="AW13" s="338"/>
      <c r="AX13" s="338"/>
    </row>
    <row r="14" spans="1:50" s="339" customFormat="1" ht="18" customHeight="1">
      <c r="A14" s="329" t="s">
        <v>61</v>
      </c>
      <c r="B14" s="326"/>
      <c r="C14" s="326"/>
      <c r="D14" s="341"/>
      <c r="E14" s="341"/>
      <c r="F14" s="341"/>
      <c r="G14" s="332"/>
      <c r="H14" s="333" t="s">
        <v>101</v>
      </c>
      <c r="I14" s="334"/>
      <c r="J14" s="334"/>
      <c r="K14" s="334"/>
      <c r="L14" s="327"/>
      <c r="M14" s="341"/>
      <c r="N14" s="332"/>
      <c r="O14" s="333" t="s">
        <v>105</v>
      </c>
      <c r="P14" s="334"/>
      <c r="Q14" s="334"/>
      <c r="R14" s="328"/>
      <c r="S14" s="327"/>
      <c r="T14" s="341"/>
      <c r="U14" s="332"/>
      <c r="V14" s="333" t="s">
        <v>142</v>
      </c>
      <c r="W14" s="341"/>
      <c r="X14" s="341"/>
      <c r="Y14" s="328"/>
      <c r="Z14" s="335"/>
      <c r="AA14" s="341"/>
      <c r="AB14" s="332"/>
      <c r="AC14" s="336" t="s">
        <v>139</v>
      </c>
      <c r="AD14" s="330" t="s">
        <v>420</v>
      </c>
      <c r="AE14" s="330" t="s">
        <v>421</v>
      </c>
      <c r="AF14" s="328">
        <v>28</v>
      </c>
      <c r="AG14" s="335">
        <v>0.9263888888888889</v>
      </c>
      <c r="AH14" s="345">
        <v>0.40902777777777777</v>
      </c>
      <c r="AI14" s="332"/>
      <c r="AJ14" s="333" t="s">
        <v>220</v>
      </c>
      <c r="AK14" s="340"/>
      <c r="AL14" s="340"/>
      <c r="AM14" s="328"/>
      <c r="AN14" s="337"/>
      <c r="AO14" s="341"/>
      <c r="AP14" s="332"/>
      <c r="AQ14" s="338"/>
      <c r="AR14" s="338"/>
      <c r="AS14" s="338"/>
      <c r="AT14" s="338"/>
      <c r="AU14" s="338"/>
      <c r="AV14" s="338"/>
      <c r="AW14" s="338"/>
      <c r="AX14" s="338"/>
    </row>
    <row r="15" spans="1:50" s="339" customFormat="1" ht="18" customHeight="1">
      <c r="A15" s="329" t="s">
        <v>64</v>
      </c>
      <c r="B15" s="326"/>
      <c r="C15" s="326"/>
      <c r="D15" s="341"/>
      <c r="E15" s="341"/>
      <c r="F15" s="341"/>
      <c r="G15" s="332"/>
      <c r="H15" s="333" t="s">
        <v>104</v>
      </c>
      <c r="I15" s="334"/>
      <c r="J15" s="334"/>
      <c r="K15" s="334"/>
      <c r="L15" s="327"/>
      <c r="M15" s="341"/>
      <c r="N15" s="332"/>
      <c r="O15" s="333" t="s">
        <v>109</v>
      </c>
      <c r="P15" s="334"/>
      <c r="Q15" s="334"/>
      <c r="R15" s="328"/>
      <c r="S15" s="327"/>
      <c r="T15" s="341"/>
      <c r="U15" s="332"/>
      <c r="V15" s="333" t="s">
        <v>147</v>
      </c>
      <c r="W15" s="341"/>
      <c r="X15" s="341"/>
      <c r="Y15" s="328"/>
      <c r="Z15" s="335"/>
      <c r="AA15" s="341"/>
      <c r="AB15" s="332"/>
      <c r="AC15" s="336" t="s">
        <v>143</v>
      </c>
      <c r="AD15" s="330" t="s">
        <v>424</v>
      </c>
      <c r="AE15" s="330" t="s">
        <v>425</v>
      </c>
      <c r="AF15" s="328">
        <v>32</v>
      </c>
      <c r="AG15" s="335">
        <v>0.9291666666666667</v>
      </c>
      <c r="AH15" s="345">
        <v>0.3986111111111111</v>
      </c>
      <c r="AI15" s="332"/>
      <c r="AJ15" s="333" t="s">
        <v>221</v>
      </c>
      <c r="AK15" s="340"/>
      <c r="AL15" s="340"/>
      <c r="AM15" s="328"/>
      <c r="AN15" s="337"/>
      <c r="AO15" s="341"/>
      <c r="AP15" s="332"/>
      <c r="AQ15" s="338"/>
      <c r="AR15" s="338"/>
      <c r="AS15" s="338"/>
      <c r="AT15" s="338"/>
      <c r="AU15" s="338"/>
      <c r="AV15" s="338"/>
      <c r="AW15" s="338"/>
      <c r="AX15" s="338"/>
    </row>
    <row r="16" spans="1:50" s="339" customFormat="1" ht="18" customHeight="1">
      <c r="A16" s="329" t="s">
        <v>66</v>
      </c>
      <c r="B16" s="326"/>
      <c r="C16" s="326"/>
      <c r="D16" s="341"/>
      <c r="E16" s="341"/>
      <c r="F16" s="341"/>
      <c r="G16" s="332"/>
      <c r="H16" s="333" t="s">
        <v>108</v>
      </c>
      <c r="I16" s="334"/>
      <c r="J16" s="334"/>
      <c r="K16" s="334"/>
      <c r="L16" s="327"/>
      <c r="M16" s="341"/>
      <c r="N16" s="332"/>
      <c r="O16" s="333" t="s">
        <v>113</v>
      </c>
      <c r="P16" s="334"/>
      <c r="Q16" s="334"/>
      <c r="R16" s="328"/>
      <c r="S16" s="327"/>
      <c r="T16" s="341"/>
      <c r="U16" s="332"/>
      <c r="V16" s="333" t="s">
        <v>152</v>
      </c>
      <c r="W16" s="341"/>
      <c r="X16" s="341"/>
      <c r="Y16" s="328"/>
      <c r="Z16" s="335"/>
      <c r="AA16" s="341"/>
      <c r="AB16" s="332"/>
      <c r="AC16" s="336" t="s">
        <v>148</v>
      </c>
      <c r="AD16" s="341" t="s">
        <v>428</v>
      </c>
      <c r="AE16" s="341" t="s">
        <v>429</v>
      </c>
      <c r="AF16" s="328">
        <v>38</v>
      </c>
      <c r="AG16" s="335">
        <v>0.9326388888888889</v>
      </c>
      <c r="AH16" s="345">
        <v>0.4076388888888889</v>
      </c>
      <c r="AI16" s="332"/>
      <c r="AJ16" s="333" t="s">
        <v>222</v>
      </c>
      <c r="AK16" s="340"/>
      <c r="AL16" s="340"/>
      <c r="AM16" s="328"/>
      <c r="AN16" s="337"/>
      <c r="AO16" s="341"/>
      <c r="AP16" s="332"/>
      <c r="AQ16" s="338"/>
      <c r="AR16" s="338"/>
      <c r="AS16" s="338"/>
      <c r="AT16" s="338"/>
      <c r="AU16" s="338"/>
      <c r="AV16" s="338"/>
      <c r="AW16" s="338"/>
      <c r="AX16" s="338"/>
    </row>
    <row r="17" spans="1:50" s="339" customFormat="1" ht="18" customHeight="1">
      <c r="A17" s="329" t="s">
        <v>68</v>
      </c>
      <c r="B17" s="340"/>
      <c r="C17" s="326"/>
      <c r="D17" s="341"/>
      <c r="E17" s="341"/>
      <c r="F17" s="341"/>
      <c r="G17" s="332"/>
      <c r="H17" s="333" t="s">
        <v>112</v>
      </c>
      <c r="I17" s="334"/>
      <c r="J17" s="334"/>
      <c r="K17" s="334"/>
      <c r="L17" s="327"/>
      <c r="M17" s="341"/>
      <c r="N17" s="332"/>
      <c r="O17" s="333" t="s">
        <v>117</v>
      </c>
      <c r="P17" s="334"/>
      <c r="Q17" s="334"/>
      <c r="R17" s="328"/>
      <c r="S17" s="327"/>
      <c r="T17" s="341"/>
      <c r="U17" s="332"/>
      <c r="V17" s="333" t="s">
        <v>157</v>
      </c>
      <c r="W17" s="341"/>
      <c r="X17" s="341"/>
      <c r="Y17" s="328"/>
      <c r="Z17" s="335"/>
      <c r="AA17" s="341"/>
      <c r="AB17" s="332"/>
      <c r="AC17" s="336" t="s">
        <v>153</v>
      </c>
      <c r="AD17" s="341" t="s">
        <v>432</v>
      </c>
      <c r="AE17" s="341" t="s">
        <v>433</v>
      </c>
      <c r="AF17" s="328">
        <v>33</v>
      </c>
      <c r="AG17" s="335">
        <v>0.9291666666666667</v>
      </c>
      <c r="AH17" s="345">
        <v>0.4</v>
      </c>
      <c r="AI17" s="332"/>
      <c r="AJ17" s="333" t="s">
        <v>223</v>
      </c>
      <c r="AK17" s="340"/>
      <c r="AL17" s="340"/>
      <c r="AM17" s="328"/>
      <c r="AN17" s="337"/>
      <c r="AO17" s="341"/>
      <c r="AP17" s="332"/>
      <c r="AQ17" s="338"/>
      <c r="AR17" s="338"/>
      <c r="AS17" s="338"/>
      <c r="AT17" s="338"/>
      <c r="AU17" s="338"/>
      <c r="AV17" s="338"/>
      <c r="AW17" s="338"/>
      <c r="AX17" s="338"/>
    </row>
    <row r="18" spans="1:50" s="339" customFormat="1" ht="18" customHeight="1">
      <c r="A18" s="329" t="s">
        <v>29</v>
      </c>
      <c r="B18" s="340"/>
      <c r="C18" s="326"/>
      <c r="D18" s="341"/>
      <c r="E18" s="341"/>
      <c r="F18" s="341"/>
      <c r="G18" s="332"/>
      <c r="H18" s="333" t="s">
        <v>116</v>
      </c>
      <c r="I18" s="334"/>
      <c r="J18" s="334"/>
      <c r="K18" s="334"/>
      <c r="L18" s="327"/>
      <c r="M18" s="341"/>
      <c r="N18" s="332"/>
      <c r="O18" s="333" t="s">
        <v>121</v>
      </c>
      <c r="P18" s="334"/>
      <c r="Q18" s="334"/>
      <c r="R18" s="328"/>
      <c r="S18" s="327"/>
      <c r="T18" s="341"/>
      <c r="U18" s="332"/>
      <c r="V18" s="333" t="s">
        <v>162</v>
      </c>
      <c r="W18" s="341"/>
      <c r="X18" s="341"/>
      <c r="Y18" s="328"/>
      <c r="Z18" s="335"/>
      <c r="AA18" s="341"/>
      <c r="AB18" s="332"/>
      <c r="AC18" s="336" t="s">
        <v>158</v>
      </c>
      <c r="AD18" s="341"/>
      <c r="AE18" s="341"/>
      <c r="AF18" s="328"/>
      <c r="AG18" s="335"/>
      <c r="AH18" s="341"/>
      <c r="AI18" s="332"/>
      <c r="AJ18" s="333" t="s">
        <v>224</v>
      </c>
      <c r="AK18" s="340"/>
      <c r="AL18" s="340"/>
      <c r="AM18" s="328"/>
      <c r="AN18" s="337"/>
      <c r="AO18" s="341"/>
      <c r="AP18" s="332"/>
      <c r="AQ18" s="338"/>
      <c r="AR18" s="338"/>
      <c r="AS18" s="338"/>
      <c r="AT18" s="338"/>
      <c r="AU18" s="338"/>
      <c r="AV18" s="338"/>
      <c r="AW18" s="338"/>
      <c r="AX18" s="338"/>
    </row>
    <row r="19" spans="1:50" s="339" customFormat="1" ht="18" customHeight="1">
      <c r="A19" s="329" t="s">
        <v>31</v>
      </c>
      <c r="B19" s="340"/>
      <c r="C19" s="326"/>
      <c r="D19" s="341"/>
      <c r="E19" s="341"/>
      <c r="F19" s="341"/>
      <c r="G19" s="332"/>
      <c r="H19" s="333" t="s">
        <v>120</v>
      </c>
      <c r="I19" s="334"/>
      <c r="J19" s="334"/>
      <c r="K19" s="334"/>
      <c r="L19" s="327"/>
      <c r="M19" s="341"/>
      <c r="N19" s="332"/>
      <c r="O19" s="333" t="s">
        <v>125</v>
      </c>
      <c r="P19" s="334"/>
      <c r="Q19" s="334"/>
      <c r="R19" s="328"/>
      <c r="S19" s="327"/>
      <c r="T19" s="341"/>
      <c r="U19" s="332"/>
      <c r="V19" s="333" t="s">
        <v>167</v>
      </c>
      <c r="W19" s="341"/>
      <c r="X19" s="341"/>
      <c r="Y19" s="328"/>
      <c r="Z19" s="335"/>
      <c r="AA19" s="341"/>
      <c r="AB19" s="332"/>
      <c r="AC19" s="336" t="s">
        <v>163</v>
      </c>
      <c r="AD19" s="341"/>
      <c r="AE19" s="341"/>
      <c r="AF19" s="328"/>
      <c r="AG19" s="335"/>
      <c r="AH19" s="341"/>
      <c r="AI19" s="332"/>
      <c r="AJ19" s="333" t="s">
        <v>225</v>
      </c>
      <c r="AK19" s="340"/>
      <c r="AL19" s="340"/>
      <c r="AM19" s="328"/>
      <c r="AN19" s="337"/>
      <c r="AO19" s="341"/>
      <c r="AP19" s="332"/>
      <c r="AQ19" s="338"/>
      <c r="AR19" s="338"/>
      <c r="AS19" s="338"/>
      <c r="AT19" s="338"/>
      <c r="AU19" s="338"/>
      <c r="AV19" s="338"/>
      <c r="AW19" s="338"/>
      <c r="AX19" s="338"/>
    </row>
    <row r="20" spans="1:50" s="339" customFormat="1" ht="18" customHeight="1">
      <c r="A20" s="329" t="s">
        <v>33</v>
      </c>
      <c r="B20" s="340"/>
      <c r="C20" s="326"/>
      <c r="D20" s="341"/>
      <c r="E20" s="341"/>
      <c r="F20" s="341"/>
      <c r="G20" s="332"/>
      <c r="H20" s="333" t="s">
        <v>124</v>
      </c>
      <c r="I20" s="334"/>
      <c r="J20" s="334"/>
      <c r="K20" s="334"/>
      <c r="L20" s="327"/>
      <c r="M20" s="341"/>
      <c r="N20" s="332"/>
      <c r="O20" s="333" t="s">
        <v>129</v>
      </c>
      <c r="P20" s="334"/>
      <c r="Q20" s="334"/>
      <c r="R20" s="328"/>
      <c r="S20" s="327"/>
      <c r="T20" s="341"/>
      <c r="U20" s="332"/>
      <c r="V20" s="333" t="s">
        <v>172</v>
      </c>
      <c r="W20" s="341"/>
      <c r="X20" s="341"/>
      <c r="Y20" s="328"/>
      <c r="Z20" s="335"/>
      <c r="AA20" s="341"/>
      <c r="AB20" s="332"/>
      <c r="AC20" s="336" t="s">
        <v>168</v>
      </c>
      <c r="AD20" s="341"/>
      <c r="AE20" s="341"/>
      <c r="AF20" s="328"/>
      <c r="AG20" s="335"/>
      <c r="AH20" s="341"/>
      <c r="AI20" s="332"/>
      <c r="AJ20" s="333" t="s">
        <v>226</v>
      </c>
      <c r="AK20" s="340"/>
      <c r="AL20" s="340"/>
      <c r="AM20" s="328"/>
      <c r="AN20" s="337"/>
      <c r="AO20" s="341"/>
      <c r="AP20" s="332"/>
      <c r="AQ20" s="338"/>
      <c r="AR20" s="338"/>
      <c r="AS20" s="338"/>
      <c r="AT20" s="338"/>
      <c r="AU20" s="338"/>
      <c r="AV20" s="338"/>
      <c r="AW20" s="338"/>
      <c r="AX20" s="338"/>
    </row>
    <row r="21" spans="1:50" s="339" customFormat="1" ht="18" customHeight="1">
      <c r="A21" s="329" t="s">
        <v>37</v>
      </c>
      <c r="B21" s="340"/>
      <c r="C21" s="326"/>
      <c r="D21" s="341"/>
      <c r="E21" s="341"/>
      <c r="F21" s="341"/>
      <c r="G21" s="332"/>
      <c r="H21" s="333" t="s">
        <v>128</v>
      </c>
      <c r="I21" s="334"/>
      <c r="J21" s="334"/>
      <c r="K21" s="334"/>
      <c r="L21" s="327"/>
      <c r="M21" s="341"/>
      <c r="N21" s="332"/>
      <c r="O21" s="333" t="s">
        <v>133</v>
      </c>
      <c r="P21" s="334"/>
      <c r="Q21" s="334"/>
      <c r="R21" s="328"/>
      <c r="S21" s="327"/>
      <c r="T21" s="341"/>
      <c r="U21" s="332"/>
      <c r="V21" s="333" t="s">
        <v>177</v>
      </c>
      <c r="W21" s="341"/>
      <c r="X21" s="341"/>
      <c r="Y21" s="328"/>
      <c r="Z21" s="335"/>
      <c r="AA21" s="341"/>
      <c r="AB21" s="332"/>
      <c r="AC21" s="336" t="s">
        <v>173</v>
      </c>
      <c r="AD21" s="341"/>
      <c r="AE21" s="341"/>
      <c r="AF21" s="328"/>
      <c r="AG21" s="335"/>
      <c r="AH21" s="341"/>
      <c r="AI21" s="332"/>
      <c r="AJ21" s="333" t="s">
        <v>227</v>
      </c>
      <c r="AK21" s="340"/>
      <c r="AL21" s="340"/>
      <c r="AM21" s="328"/>
      <c r="AN21" s="337"/>
      <c r="AO21" s="341"/>
      <c r="AP21" s="332"/>
      <c r="AQ21" s="338"/>
      <c r="AR21" s="338"/>
      <c r="AS21" s="338"/>
      <c r="AT21" s="338"/>
      <c r="AU21" s="338"/>
      <c r="AV21" s="338"/>
      <c r="AW21" s="338"/>
      <c r="AX21" s="338"/>
    </row>
    <row r="22" spans="1:50" s="339" customFormat="1" ht="18" customHeight="1">
      <c r="A22" s="329" t="s">
        <v>40</v>
      </c>
      <c r="B22" s="340"/>
      <c r="C22" s="326"/>
      <c r="D22" s="341"/>
      <c r="E22" s="341"/>
      <c r="F22" s="341"/>
      <c r="G22" s="332"/>
      <c r="H22" s="333" t="s">
        <v>132</v>
      </c>
      <c r="I22" s="334"/>
      <c r="J22" s="334"/>
      <c r="K22" s="334"/>
      <c r="L22" s="327"/>
      <c r="M22" s="341"/>
      <c r="N22" s="332"/>
      <c r="O22" s="333" t="s">
        <v>137</v>
      </c>
      <c r="P22" s="334"/>
      <c r="Q22" s="334"/>
      <c r="R22" s="328"/>
      <c r="S22" s="327"/>
      <c r="T22" s="341"/>
      <c r="U22" s="332"/>
      <c r="V22" s="333" t="s">
        <v>182</v>
      </c>
      <c r="W22" s="341"/>
      <c r="X22" s="341"/>
      <c r="Y22" s="328"/>
      <c r="Z22" s="335"/>
      <c r="AA22" s="341"/>
      <c r="AB22" s="332"/>
      <c r="AC22" s="336" t="s">
        <v>178</v>
      </c>
      <c r="AD22" s="341"/>
      <c r="AE22" s="341"/>
      <c r="AF22" s="328"/>
      <c r="AG22" s="335"/>
      <c r="AH22" s="341"/>
      <c r="AI22" s="332"/>
      <c r="AJ22" s="333" t="s">
        <v>228</v>
      </c>
      <c r="AK22" s="340"/>
      <c r="AL22" s="340"/>
      <c r="AM22" s="328"/>
      <c r="AN22" s="337"/>
      <c r="AO22" s="341"/>
      <c r="AP22" s="332"/>
      <c r="AQ22" s="338"/>
      <c r="AR22" s="338"/>
      <c r="AS22" s="338"/>
      <c r="AT22" s="338"/>
      <c r="AU22" s="338"/>
      <c r="AV22" s="338"/>
      <c r="AW22" s="338"/>
      <c r="AX22" s="338"/>
    </row>
    <row r="23" spans="1:50" s="339" customFormat="1" ht="18" customHeight="1">
      <c r="A23" s="329" t="s">
        <v>43</v>
      </c>
      <c r="B23" s="340"/>
      <c r="C23" s="326"/>
      <c r="D23" s="341"/>
      <c r="E23" s="341"/>
      <c r="F23" s="341"/>
      <c r="G23" s="332"/>
      <c r="H23" s="333" t="s">
        <v>136</v>
      </c>
      <c r="I23" s="334"/>
      <c r="J23" s="334"/>
      <c r="K23" s="334"/>
      <c r="L23" s="327"/>
      <c r="M23" s="341"/>
      <c r="N23" s="332"/>
      <c r="O23" s="333" t="s">
        <v>141</v>
      </c>
      <c r="P23" s="334"/>
      <c r="Q23" s="334"/>
      <c r="R23" s="328"/>
      <c r="S23" s="327"/>
      <c r="T23" s="341"/>
      <c r="U23" s="332"/>
      <c r="V23" s="333" t="s">
        <v>184</v>
      </c>
      <c r="W23" s="341"/>
      <c r="X23" s="341"/>
      <c r="Y23" s="328"/>
      <c r="Z23" s="335"/>
      <c r="AA23" s="341"/>
      <c r="AB23" s="332"/>
      <c r="AC23" s="336" t="s">
        <v>183</v>
      </c>
      <c r="AD23" s="341"/>
      <c r="AE23" s="341"/>
      <c r="AF23" s="328"/>
      <c r="AG23" s="335"/>
      <c r="AH23" s="341"/>
      <c r="AI23" s="332"/>
      <c r="AJ23" s="333" t="s">
        <v>229</v>
      </c>
      <c r="AK23" s="340"/>
      <c r="AL23" s="340"/>
      <c r="AM23" s="328"/>
      <c r="AN23" s="337"/>
      <c r="AO23" s="341"/>
      <c r="AP23" s="332"/>
      <c r="AQ23" s="338"/>
      <c r="AR23" s="338"/>
      <c r="AS23" s="338"/>
      <c r="AT23" s="338"/>
      <c r="AU23" s="338"/>
      <c r="AV23" s="338"/>
      <c r="AW23" s="338"/>
      <c r="AX23" s="338"/>
    </row>
    <row r="24" spans="1:50" s="339" customFormat="1" ht="18" customHeight="1">
      <c r="A24" s="329" t="s">
        <v>47</v>
      </c>
      <c r="B24" s="340"/>
      <c r="C24" s="326"/>
      <c r="D24" s="341"/>
      <c r="E24" s="341"/>
      <c r="F24" s="341"/>
      <c r="G24" s="332"/>
      <c r="H24" s="333" t="s">
        <v>140</v>
      </c>
      <c r="I24" s="334"/>
      <c r="J24" s="334"/>
      <c r="K24" s="334"/>
      <c r="L24" s="327"/>
      <c r="M24" s="341"/>
      <c r="N24" s="332"/>
      <c r="O24" s="333" t="s">
        <v>146</v>
      </c>
      <c r="P24" s="334"/>
      <c r="Q24" s="334"/>
      <c r="R24" s="328"/>
      <c r="S24" s="327"/>
      <c r="T24" s="341"/>
      <c r="U24" s="332"/>
      <c r="V24" s="333" t="s">
        <v>185</v>
      </c>
      <c r="W24" s="341"/>
      <c r="X24" s="341"/>
      <c r="Y24" s="328"/>
      <c r="Z24" s="335"/>
      <c r="AA24" s="341"/>
      <c r="AB24" s="332"/>
      <c r="AC24" s="336" t="s">
        <v>202</v>
      </c>
      <c r="AD24" s="341"/>
      <c r="AE24" s="341"/>
      <c r="AF24" s="328"/>
      <c r="AG24" s="335"/>
      <c r="AH24" s="341"/>
      <c r="AI24" s="332"/>
      <c r="AJ24" s="333" t="s">
        <v>230</v>
      </c>
      <c r="AK24" s="340"/>
      <c r="AL24" s="340"/>
      <c r="AM24" s="328"/>
      <c r="AN24" s="337"/>
      <c r="AO24" s="341"/>
      <c r="AP24" s="332"/>
      <c r="AQ24" s="338"/>
      <c r="AR24" s="338"/>
      <c r="AS24" s="338"/>
      <c r="AT24" s="338"/>
      <c r="AU24" s="338"/>
      <c r="AV24" s="338"/>
      <c r="AW24" s="338"/>
      <c r="AX24" s="338"/>
    </row>
    <row r="25" spans="1:50" s="339" customFormat="1" ht="18" customHeight="1">
      <c r="A25" s="329" t="s">
        <v>51</v>
      </c>
      <c r="B25" s="340"/>
      <c r="C25" s="326"/>
      <c r="D25" s="341"/>
      <c r="E25" s="341"/>
      <c r="F25" s="341"/>
      <c r="G25" s="332"/>
      <c r="H25" s="333" t="s">
        <v>145</v>
      </c>
      <c r="I25" s="334"/>
      <c r="J25" s="334"/>
      <c r="K25" s="334"/>
      <c r="L25" s="327"/>
      <c r="M25" s="341"/>
      <c r="N25" s="332"/>
      <c r="O25" s="333" t="s">
        <v>151</v>
      </c>
      <c r="P25" s="334"/>
      <c r="Q25" s="334"/>
      <c r="R25" s="328"/>
      <c r="S25" s="327"/>
      <c r="T25" s="341"/>
      <c r="U25" s="332"/>
      <c r="V25" s="333" t="s">
        <v>187</v>
      </c>
      <c r="W25" s="341"/>
      <c r="X25" s="341"/>
      <c r="Y25" s="328"/>
      <c r="Z25" s="335"/>
      <c r="AA25" s="341"/>
      <c r="AB25" s="332"/>
      <c r="AC25" s="336" t="s">
        <v>203</v>
      </c>
      <c r="AD25" s="341"/>
      <c r="AE25" s="341"/>
      <c r="AF25" s="328"/>
      <c r="AG25" s="335"/>
      <c r="AH25" s="341"/>
      <c r="AI25" s="332"/>
      <c r="AJ25" s="333" t="s">
        <v>231</v>
      </c>
      <c r="AK25" s="340"/>
      <c r="AL25" s="340"/>
      <c r="AM25" s="328"/>
      <c r="AN25" s="337"/>
      <c r="AO25" s="341"/>
      <c r="AP25" s="332"/>
      <c r="AQ25" s="338"/>
      <c r="AR25" s="338"/>
      <c r="AS25" s="338"/>
      <c r="AT25" s="338"/>
      <c r="AU25" s="338"/>
      <c r="AV25" s="338"/>
      <c r="AW25" s="338"/>
      <c r="AX25" s="338"/>
    </row>
    <row r="26" spans="1:50" s="339" customFormat="1" ht="18" customHeight="1">
      <c r="A26" s="329" t="s">
        <v>54</v>
      </c>
      <c r="B26" s="340"/>
      <c r="C26" s="326"/>
      <c r="D26" s="341"/>
      <c r="E26" s="341"/>
      <c r="F26" s="341"/>
      <c r="G26" s="332"/>
      <c r="H26" s="333" t="s">
        <v>150</v>
      </c>
      <c r="I26" s="334"/>
      <c r="J26" s="334"/>
      <c r="K26" s="334"/>
      <c r="L26" s="327"/>
      <c r="M26" s="341"/>
      <c r="N26" s="332"/>
      <c r="O26" s="333" t="s">
        <v>156</v>
      </c>
      <c r="P26" s="334"/>
      <c r="Q26" s="334"/>
      <c r="R26" s="328"/>
      <c r="S26" s="327"/>
      <c r="T26" s="341"/>
      <c r="U26" s="332"/>
      <c r="V26" s="333" t="s">
        <v>189</v>
      </c>
      <c r="W26" s="341"/>
      <c r="X26" s="341"/>
      <c r="Y26" s="328"/>
      <c r="Z26" s="335"/>
      <c r="AA26" s="341"/>
      <c r="AB26" s="332"/>
      <c r="AC26" s="336" t="s">
        <v>204</v>
      </c>
      <c r="AD26" s="341"/>
      <c r="AE26" s="341"/>
      <c r="AF26" s="328"/>
      <c r="AG26" s="335"/>
      <c r="AH26" s="341"/>
      <c r="AI26" s="332"/>
      <c r="AJ26" s="333" t="s">
        <v>232</v>
      </c>
      <c r="AK26" s="340"/>
      <c r="AL26" s="340"/>
      <c r="AM26" s="328"/>
      <c r="AN26" s="337"/>
      <c r="AO26" s="341"/>
      <c r="AP26" s="332"/>
      <c r="AQ26" s="338"/>
      <c r="AR26" s="338"/>
      <c r="AS26" s="338"/>
      <c r="AT26" s="338"/>
      <c r="AU26" s="338"/>
      <c r="AV26" s="338"/>
      <c r="AW26" s="338"/>
      <c r="AX26" s="338"/>
    </row>
    <row r="27" spans="1:50" s="339" customFormat="1" ht="18" customHeight="1">
      <c r="A27" s="329" t="s">
        <v>57</v>
      </c>
      <c r="B27" s="340"/>
      <c r="C27" s="326"/>
      <c r="D27" s="341"/>
      <c r="E27" s="341"/>
      <c r="F27" s="341"/>
      <c r="G27" s="332"/>
      <c r="H27" s="333" t="s">
        <v>155</v>
      </c>
      <c r="I27" s="334"/>
      <c r="J27" s="334"/>
      <c r="K27" s="334"/>
      <c r="L27" s="327"/>
      <c r="M27" s="341"/>
      <c r="N27" s="332"/>
      <c r="O27" s="333" t="s">
        <v>161</v>
      </c>
      <c r="P27" s="334"/>
      <c r="Q27" s="334"/>
      <c r="R27" s="328"/>
      <c r="S27" s="327"/>
      <c r="T27" s="341"/>
      <c r="U27" s="332"/>
      <c r="V27" s="333" t="s">
        <v>191</v>
      </c>
      <c r="W27" s="341"/>
      <c r="X27" s="341"/>
      <c r="Y27" s="328"/>
      <c r="Z27" s="335"/>
      <c r="AA27" s="341"/>
      <c r="AB27" s="332"/>
      <c r="AC27" s="336" t="s">
        <v>205</v>
      </c>
      <c r="AD27" s="341"/>
      <c r="AE27" s="341"/>
      <c r="AF27" s="328"/>
      <c r="AG27" s="335"/>
      <c r="AH27" s="341"/>
      <c r="AI27" s="332"/>
      <c r="AJ27" s="333" t="s">
        <v>233</v>
      </c>
      <c r="AK27" s="340"/>
      <c r="AL27" s="340"/>
      <c r="AM27" s="328"/>
      <c r="AN27" s="337"/>
      <c r="AO27" s="341"/>
      <c r="AP27" s="332"/>
      <c r="AQ27" s="338"/>
      <c r="AR27" s="338"/>
      <c r="AS27" s="338"/>
      <c r="AT27" s="338"/>
      <c r="AU27" s="338"/>
      <c r="AV27" s="338"/>
      <c r="AW27" s="338"/>
      <c r="AX27" s="338"/>
    </row>
    <row r="28" spans="1:50" ht="18" customHeight="1">
      <c r="A28" s="64" t="s">
        <v>60</v>
      </c>
      <c r="B28" s="249"/>
      <c r="C28" s="246"/>
      <c r="D28" s="247"/>
      <c r="E28" s="247"/>
      <c r="F28" s="247"/>
      <c r="G28" s="273"/>
      <c r="H28" s="269" t="s">
        <v>160</v>
      </c>
      <c r="I28" s="245"/>
      <c r="J28" s="245"/>
      <c r="K28" s="245"/>
      <c r="L28" s="266"/>
      <c r="M28" s="247"/>
      <c r="N28" s="273"/>
      <c r="O28" s="269" t="s">
        <v>166</v>
      </c>
      <c r="P28" s="245"/>
      <c r="Q28" s="245"/>
      <c r="R28" s="242"/>
      <c r="S28" s="266"/>
      <c r="T28" s="247"/>
      <c r="U28" s="273"/>
      <c r="V28" s="269" t="s">
        <v>193</v>
      </c>
      <c r="W28" s="248"/>
      <c r="X28" s="248"/>
      <c r="Y28" s="243"/>
      <c r="Z28" s="264"/>
      <c r="AA28" s="247"/>
      <c r="AB28" s="273"/>
      <c r="AC28" s="271" t="s">
        <v>206</v>
      </c>
      <c r="AD28" s="248"/>
      <c r="AE28" s="248"/>
      <c r="AF28" s="242"/>
      <c r="AG28" s="264"/>
      <c r="AH28" s="247"/>
      <c r="AI28" s="273"/>
      <c r="AJ28" s="269" t="s">
        <v>234</v>
      </c>
      <c r="AK28" s="244"/>
      <c r="AL28" s="244"/>
      <c r="AM28" s="242"/>
      <c r="AN28" s="262"/>
      <c r="AO28" s="247"/>
      <c r="AP28" s="273"/>
      <c r="AQ28" s="65"/>
      <c r="AR28" s="65"/>
      <c r="AS28" s="65"/>
      <c r="AT28" s="65"/>
      <c r="AU28" s="65"/>
      <c r="AV28" s="65"/>
      <c r="AW28" s="65"/>
      <c r="AX28" s="65"/>
    </row>
    <row r="29" spans="1:50" ht="18" customHeight="1">
      <c r="A29" s="64" t="s">
        <v>63</v>
      </c>
      <c r="B29" s="249"/>
      <c r="C29" s="246"/>
      <c r="D29" s="247"/>
      <c r="E29" s="247"/>
      <c r="F29" s="247"/>
      <c r="G29" s="272"/>
      <c r="H29" s="269" t="s">
        <v>165</v>
      </c>
      <c r="I29" s="245"/>
      <c r="J29" s="245"/>
      <c r="K29" s="245"/>
      <c r="L29" s="266"/>
      <c r="M29" s="247"/>
      <c r="N29" s="272"/>
      <c r="O29" s="269" t="s">
        <v>171</v>
      </c>
      <c r="P29" s="245"/>
      <c r="Q29" s="245"/>
      <c r="R29" s="242"/>
      <c r="S29" s="266"/>
      <c r="T29" s="247"/>
      <c r="U29" s="272"/>
      <c r="V29" s="269" t="s">
        <v>195</v>
      </c>
      <c r="W29" s="248"/>
      <c r="X29" s="248"/>
      <c r="Y29" s="243"/>
      <c r="Z29" s="264"/>
      <c r="AA29" s="247"/>
      <c r="AB29" s="272"/>
      <c r="AC29" s="271" t="s">
        <v>207</v>
      </c>
      <c r="AD29" s="248"/>
      <c r="AE29" s="248"/>
      <c r="AF29" s="242"/>
      <c r="AG29" s="264"/>
      <c r="AH29" s="247"/>
      <c r="AI29" s="272"/>
      <c r="AJ29" s="269" t="s">
        <v>235</v>
      </c>
      <c r="AK29" s="244"/>
      <c r="AL29" s="244"/>
      <c r="AM29" s="242"/>
      <c r="AN29" s="262"/>
      <c r="AO29" s="247"/>
      <c r="AP29" s="272"/>
      <c r="AQ29" s="65"/>
      <c r="AR29" s="65"/>
      <c r="AS29" s="65"/>
      <c r="AT29" s="65"/>
      <c r="AU29" s="65"/>
      <c r="AV29" s="65"/>
      <c r="AW29" s="65"/>
      <c r="AX29" s="65"/>
    </row>
    <row r="30" spans="1:50" ht="18" customHeight="1">
      <c r="A30" s="64" t="s">
        <v>65</v>
      </c>
      <c r="B30" s="249"/>
      <c r="C30" s="246"/>
      <c r="D30" s="247"/>
      <c r="E30" s="247"/>
      <c r="F30" s="247"/>
      <c r="G30" s="273"/>
      <c r="H30" s="269" t="s">
        <v>170</v>
      </c>
      <c r="I30" s="245"/>
      <c r="J30" s="245"/>
      <c r="K30" s="245"/>
      <c r="L30" s="266"/>
      <c r="M30" s="247"/>
      <c r="N30" s="273"/>
      <c r="O30" s="269" t="s">
        <v>176</v>
      </c>
      <c r="P30" s="245"/>
      <c r="Q30" s="245"/>
      <c r="R30" s="242"/>
      <c r="S30" s="266"/>
      <c r="T30" s="247"/>
      <c r="U30" s="273"/>
      <c r="V30" s="269" t="s">
        <v>197</v>
      </c>
      <c r="W30" s="248"/>
      <c r="X30" s="248"/>
      <c r="Y30" s="243"/>
      <c r="Z30" s="264"/>
      <c r="AA30" s="247"/>
      <c r="AB30" s="273"/>
      <c r="AC30" s="271" t="s">
        <v>208</v>
      </c>
      <c r="AD30" s="248"/>
      <c r="AE30" s="248"/>
      <c r="AF30" s="242"/>
      <c r="AG30" s="264"/>
      <c r="AH30" s="247"/>
      <c r="AI30" s="273"/>
      <c r="AJ30" s="269" t="s">
        <v>236</v>
      </c>
      <c r="AK30" s="244"/>
      <c r="AL30" s="244"/>
      <c r="AM30" s="242"/>
      <c r="AN30" s="262"/>
      <c r="AO30" s="247"/>
      <c r="AP30" s="273"/>
      <c r="AQ30" s="65"/>
      <c r="AR30" s="65"/>
      <c r="AS30" s="65"/>
      <c r="AT30" s="65"/>
      <c r="AU30" s="65"/>
      <c r="AV30" s="65"/>
      <c r="AW30" s="65"/>
      <c r="AX30" s="65"/>
    </row>
    <row r="31" spans="1:50" ht="18" customHeight="1">
      <c r="A31" s="64" t="s">
        <v>67</v>
      </c>
      <c r="B31" s="249"/>
      <c r="C31" s="246"/>
      <c r="D31" s="247"/>
      <c r="E31" s="247"/>
      <c r="F31" s="247"/>
      <c r="G31" s="272"/>
      <c r="H31" s="269" t="s">
        <v>175</v>
      </c>
      <c r="I31" s="245"/>
      <c r="J31" s="245"/>
      <c r="K31" s="245"/>
      <c r="L31" s="266"/>
      <c r="M31" s="247"/>
      <c r="N31" s="272"/>
      <c r="O31" s="269" t="s">
        <v>181</v>
      </c>
      <c r="P31" s="245"/>
      <c r="Q31" s="245"/>
      <c r="R31" s="242"/>
      <c r="S31" s="266"/>
      <c r="T31" s="247"/>
      <c r="U31" s="272"/>
      <c r="V31" s="269" t="s">
        <v>199</v>
      </c>
      <c r="W31" s="248"/>
      <c r="X31" s="248"/>
      <c r="Y31" s="243"/>
      <c r="Z31" s="264"/>
      <c r="AA31" s="247"/>
      <c r="AB31" s="272"/>
      <c r="AC31" s="271" t="s">
        <v>209</v>
      </c>
      <c r="AD31" s="248"/>
      <c r="AE31" s="248"/>
      <c r="AF31" s="242"/>
      <c r="AG31" s="264"/>
      <c r="AH31" s="247"/>
      <c r="AI31" s="272"/>
      <c r="AJ31" s="269" t="s">
        <v>237</v>
      </c>
      <c r="AK31" s="244"/>
      <c r="AL31" s="244"/>
      <c r="AM31" s="242"/>
      <c r="AN31" s="262"/>
      <c r="AO31" s="247"/>
      <c r="AP31" s="272"/>
      <c r="AQ31" s="65"/>
      <c r="AR31" s="65"/>
      <c r="AS31" s="65"/>
      <c r="AT31" s="65"/>
      <c r="AU31" s="65"/>
      <c r="AV31" s="65"/>
      <c r="AW31" s="65"/>
      <c r="AX31" s="65"/>
    </row>
    <row r="32" spans="1:50" ht="18" customHeight="1">
      <c r="A32" s="64" t="s">
        <v>69</v>
      </c>
      <c r="B32" s="249"/>
      <c r="C32" s="246"/>
      <c r="D32" s="247"/>
      <c r="E32" s="247"/>
      <c r="F32" s="247"/>
      <c r="G32" s="273"/>
      <c r="H32" s="269" t="s">
        <v>180</v>
      </c>
      <c r="I32" s="245"/>
      <c r="J32" s="245"/>
      <c r="K32" s="245"/>
      <c r="L32" s="266"/>
      <c r="M32" s="247"/>
      <c r="N32" s="273"/>
      <c r="O32" s="269" t="s">
        <v>201</v>
      </c>
      <c r="P32" s="245"/>
      <c r="Q32" s="245"/>
      <c r="R32" s="242"/>
      <c r="S32" s="266"/>
      <c r="T32" s="247"/>
      <c r="U32" s="273"/>
      <c r="V32" s="269" t="s">
        <v>200</v>
      </c>
      <c r="W32" s="248"/>
      <c r="X32" s="248"/>
      <c r="Y32" s="243"/>
      <c r="Z32" s="264"/>
      <c r="AA32" s="247"/>
      <c r="AB32" s="273"/>
      <c r="AC32" s="271" t="s">
        <v>210</v>
      </c>
      <c r="AD32" s="248"/>
      <c r="AE32" s="248"/>
      <c r="AF32" s="242"/>
      <c r="AG32" s="264"/>
      <c r="AH32" s="247"/>
      <c r="AI32" s="273"/>
      <c r="AJ32" s="269" t="s">
        <v>238</v>
      </c>
      <c r="AK32" s="244"/>
      <c r="AL32" s="244"/>
      <c r="AM32" s="242"/>
      <c r="AN32" s="262"/>
      <c r="AO32" s="247"/>
      <c r="AP32" s="273"/>
      <c r="AQ32" s="65"/>
      <c r="AR32" s="65"/>
      <c r="AS32" s="65"/>
      <c r="AT32" s="65"/>
      <c r="AU32" s="65"/>
      <c r="AV32" s="65"/>
      <c r="AW32" s="65"/>
      <c r="AX32" s="65"/>
    </row>
  </sheetData>
  <mergeCells count="6">
    <mergeCell ref="AC1:AG1"/>
    <mergeCell ref="AJ1:AN1"/>
    <mergeCell ref="A1:D1"/>
    <mergeCell ref="I1:L1"/>
    <mergeCell ref="O1:S1"/>
    <mergeCell ref="V1:Z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="75" zoomScaleNormal="75" workbookViewId="0" topLeftCell="A1">
      <selection activeCell="F31" sqref="F31"/>
    </sheetView>
  </sheetViews>
  <sheetFormatPr defaultColWidth="9.140625" defaultRowHeight="19.5" customHeight="1"/>
  <cols>
    <col min="1" max="1" width="20.7109375" style="0" customWidth="1"/>
    <col min="2" max="2" width="1.7109375" style="0" customWidth="1"/>
    <col min="3" max="4" width="20.7109375" style="0" customWidth="1"/>
    <col min="5" max="5" width="1.7109375" style="0" customWidth="1"/>
    <col min="6" max="8" width="20.7109375" style="0" customWidth="1"/>
    <col min="9" max="9" width="1.7109375" style="0" customWidth="1"/>
    <col min="10" max="11" width="20.7109375" style="0" customWidth="1"/>
    <col min="12" max="12" width="1.7109375" style="0" customWidth="1"/>
    <col min="13" max="13" width="20.7109375" style="0" customWidth="1"/>
    <col min="14" max="16384" width="14.7109375" style="0" customWidth="1"/>
  </cols>
  <sheetData>
    <row r="1" spans="1:30" ht="22.5" customHeight="1" thickBot="1">
      <c r="A1" s="160" t="s">
        <v>253</v>
      </c>
      <c r="B1" s="161"/>
      <c r="C1" s="417" t="s">
        <v>254</v>
      </c>
      <c r="D1" s="418"/>
      <c r="E1" s="162"/>
      <c r="F1" s="421" t="s">
        <v>255</v>
      </c>
      <c r="G1" s="422"/>
      <c r="H1" s="423"/>
      <c r="I1" s="163"/>
      <c r="J1" s="424" t="s">
        <v>256</v>
      </c>
      <c r="K1" s="425"/>
      <c r="L1" s="164"/>
      <c r="M1" s="160" t="s">
        <v>257</v>
      </c>
      <c r="O1" s="165"/>
      <c r="P1" s="166"/>
      <c r="Q1" s="166"/>
      <c r="R1" s="166"/>
      <c r="S1" s="166"/>
      <c r="T1" s="166"/>
      <c r="U1" s="166"/>
      <c r="V1" s="166"/>
      <c r="W1" s="166"/>
      <c r="X1" s="167"/>
      <c r="Y1" s="168"/>
      <c r="Z1" s="168"/>
      <c r="AA1" s="168"/>
      <c r="AB1" s="168"/>
      <c r="AC1" s="168"/>
      <c r="AD1" s="168"/>
    </row>
    <row r="2" spans="1:30" ht="22.5" customHeight="1" thickBot="1">
      <c r="A2" s="169"/>
      <c r="B2" s="170"/>
      <c r="C2" s="419"/>
      <c r="D2" s="420"/>
      <c r="E2" s="164"/>
      <c r="F2" s="171" t="s">
        <v>258</v>
      </c>
      <c r="G2" s="171" t="s">
        <v>259</v>
      </c>
      <c r="H2" s="171" t="s">
        <v>260</v>
      </c>
      <c r="I2" s="172"/>
      <c r="J2" s="426"/>
      <c r="K2" s="427"/>
      <c r="L2" s="164"/>
      <c r="M2" s="169"/>
      <c r="O2" s="166"/>
      <c r="P2" s="166"/>
      <c r="Q2" s="166"/>
      <c r="R2" s="166"/>
      <c r="S2" s="166"/>
      <c r="T2" s="166"/>
      <c r="U2" s="166"/>
      <c r="V2" s="166"/>
      <c r="W2" s="166"/>
      <c r="X2" s="167"/>
      <c r="Y2" s="168"/>
      <c r="Z2" s="168"/>
      <c r="AA2" s="168"/>
      <c r="AB2" s="168"/>
      <c r="AC2" s="168"/>
      <c r="AD2" s="168"/>
    </row>
    <row r="3" spans="1:30" ht="22.5" customHeight="1" thickBot="1">
      <c r="A3" s="169"/>
      <c r="B3" s="170"/>
      <c r="C3" s="419"/>
      <c r="D3" s="420"/>
      <c r="E3" s="164"/>
      <c r="F3" s="428"/>
      <c r="G3" s="428"/>
      <c r="H3" s="430"/>
      <c r="I3" s="159"/>
      <c r="J3" s="426"/>
      <c r="K3" s="427"/>
      <c r="L3" s="164"/>
      <c r="M3" s="169"/>
      <c r="O3" s="166"/>
      <c r="P3" s="166"/>
      <c r="Q3" s="166"/>
      <c r="R3" s="166"/>
      <c r="S3" s="166"/>
      <c r="T3" s="166"/>
      <c r="U3" s="166"/>
      <c r="V3" s="166"/>
      <c r="W3" s="166"/>
      <c r="X3" s="167"/>
      <c r="Y3" s="168"/>
      <c r="Z3" s="168"/>
      <c r="AA3" s="168"/>
      <c r="AB3" s="168"/>
      <c r="AC3" s="168"/>
      <c r="AD3" s="168"/>
    </row>
    <row r="4" spans="1:30" ht="22.5" customHeight="1" thickBot="1">
      <c r="A4" s="173"/>
      <c r="B4" s="170"/>
      <c r="C4" s="174" t="s">
        <v>261</v>
      </c>
      <c r="D4" s="402" t="s">
        <v>262</v>
      </c>
      <c r="E4" s="164"/>
      <c r="F4" s="429"/>
      <c r="G4" s="429"/>
      <c r="H4" s="429"/>
      <c r="I4" s="175"/>
      <c r="J4" s="176" t="s">
        <v>263</v>
      </c>
      <c r="K4" s="402" t="s">
        <v>262</v>
      </c>
      <c r="L4" s="164"/>
      <c r="M4" s="173"/>
      <c r="O4" s="166"/>
      <c r="P4" s="166"/>
      <c r="Q4" s="166"/>
      <c r="R4" s="166"/>
      <c r="S4" s="166"/>
      <c r="T4" s="166"/>
      <c r="U4" s="166"/>
      <c r="V4" s="166"/>
      <c r="W4" s="166"/>
      <c r="X4" s="167"/>
      <c r="Y4" s="168"/>
      <c r="Z4" s="168"/>
      <c r="AA4" s="168"/>
      <c r="AB4" s="168"/>
      <c r="AC4" s="168"/>
      <c r="AD4" s="168"/>
    </row>
    <row r="5" spans="1:30" ht="22.5" customHeight="1" thickBot="1">
      <c r="A5" s="160" t="s">
        <v>264</v>
      </c>
      <c r="B5" s="161"/>
      <c r="C5" s="177" t="s">
        <v>265</v>
      </c>
      <c r="D5" s="403"/>
      <c r="E5" s="170"/>
      <c r="F5" s="175"/>
      <c r="G5" s="178" t="s">
        <v>16</v>
      </c>
      <c r="H5" s="159"/>
      <c r="I5" s="159"/>
      <c r="J5" s="177" t="s">
        <v>265</v>
      </c>
      <c r="K5" s="403"/>
      <c r="L5" s="179"/>
      <c r="M5" s="160" t="s">
        <v>266</v>
      </c>
      <c r="O5" s="166"/>
      <c r="P5" s="166"/>
      <c r="Q5" s="166"/>
      <c r="R5" s="166"/>
      <c r="S5" s="166"/>
      <c r="T5" s="166"/>
      <c r="U5" s="166"/>
      <c r="V5" s="166"/>
      <c r="W5" s="166"/>
      <c r="X5" s="167"/>
      <c r="Y5" s="168"/>
      <c r="Z5" s="168"/>
      <c r="AA5" s="168"/>
      <c r="AB5" s="168"/>
      <c r="AC5" s="168"/>
      <c r="AD5" s="168"/>
    </row>
    <row r="6" spans="1:30" ht="22.5" customHeight="1">
      <c r="A6" s="180"/>
      <c r="B6" s="161"/>
      <c r="C6" s="181" t="s">
        <v>267</v>
      </c>
      <c r="D6" s="182"/>
      <c r="E6" s="170"/>
      <c r="F6" s="410"/>
      <c r="G6" s="411"/>
      <c r="H6" s="412"/>
      <c r="I6" s="183"/>
      <c r="J6" s="181" t="s">
        <v>267</v>
      </c>
      <c r="K6" s="182"/>
      <c r="L6" s="179"/>
      <c r="M6" s="180"/>
      <c r="O6" s="166"/>
      <c r="P6" s="166"/>
      <c r="Q6" s="166"/>
      <c r="R6" s="166"/>
      <c r="S6" s="166"/>
      <c r="T6" s="166"/>
      <c r="U6" s="166"/>
      <c r="V6" s="166"/>
      <c r="W6" s="166"/>
      <c r="X6" s="167"/>
      <c r="Y6" s="168"/>
      <c r="Z6" s="168"/>
      <c r="AA6" s="168"/>
      <c r="AB6" s="168"/>
      <c r="AC6" s="168"/>
      <c r="AD6" s="168"/>
    </row>
    <row r="7" spans="1:30" ht="22.5" customHeight="1" thickBot="1">
      <c r="A7" s="180"/>
      <c r="B7" s="161"/>
      <c r="C7" s="181" t="s">
        <v>268</v>
      </c>
      <c r="D7" s="182"/>
      <c r="E7" s="170"/>
      <c r="F7" s="413"/>
      <c r="G7" s="414"/>
      <c r="H7" s="415"/>
      <c r="I7" s="183"/>
      <c r="J7" s="181" t="s">
        <v>268</v>
      </c>
      <c r="K7" s="182"/>
      <c r="L7" s="179"/>
      <c r="M7" s="180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168"/>
      <c r="Z7" s="168"/>
      <c r="AA7" s="168"/>
      <c r="AB7" s="168"/>
      <c r="AC7" s="168"/>
      <c r="AD7" s="168"/>
    </row>
    <row r="8" spans="1:30" ht="22.5" customHeight="1" thickBot="1">
      <c r="A8" s="184"/>
      <c r="B8" s="161"/>
      <c r="C8" s="185" t="s">
        <v>269</v>
      </c>
      <c r="D8" s="186" t="s">
        <v>270</v>
      </c>
      <c r="E8" s="170"/>
      <c r="F8" s="175"/>
      <c r="G8" s="178" t="s">
        <v>17</v>
      </c>
      <c r="H8" s="175"/>
      <c r="I8" s="175"/>
      <c r="J8" s="185" t="s">
        <v>269</v>
      </c>
      <c r="K8" s="186" t="s">
        <v>270</v>
      </c>
      <c r="L8" s="175"/>
      <c r="M8" s="187"/>
      <c r="O8" s="166"/>
      <c r="P8" s="166"/>
      <c r="Q8" s="166"/>
      <c r="R8" s="166"/>
      <c r="S8" s="166"/>
      <c r="T8" s="166"/>
      <c r="U8" s="166"/>
      <c r="V8" s="166"/>
      <c r="W8" s="166"/>
      <c r="X8" s="167"/>
      <c r="Y8" s="168"/>
      <c r="Z8" s="168"/>
      <c r="AA8" s="168"/>
      <c r="AB8" s="168"/>
      <c r="AC8" s="168"/>
      <c r="AD8" s="168"/>
    </row>
    <row r="9" spans="1:30" ht="22.5" customHeight="1">
      <c r="A9" s="160" t="s">
        <v>271</v>
      </c>
      <c r="B9" s="161"/>
      <c r="C9" s="188"/>
      <c r="D9" s="189"/>
      <c r="E9" s="190"/>
      <c r="F9" s="410"/>
      <c r="G9" s="411"/>
      <c r="H9" s="412"/>
      <c r="I9" s="183"/>
      <c r="J9" s="188"/>
      <c r="K9" s="189"/>
      <c r="L9" s="190"/>
      <c r="M9" s="160" t="s">
        <v>272</v>
      </c>
      <c r="O9" s="166"/>
      <c r="P9" s="166"/>
      <c r="Q9" s="166"/>
      <c r="R9" s="166"/>
      <c r="S9" s="166"/>
      <c r="T9" s="166"/>
      <c r="U9" s="166"/>
      <c r="V9" s="166"/>
      <c r="W9" s="166"/>
      <c r="X9" s="167"/>
      <c r="Y9" s="168"/>
      <c r="Z9" s="168"/>
      <c r="AA9" s="168"/>
      <c r="AB9" s="168"/>
      <c r="AC9" s="168"/>
      <c r="AD9" s="168"/>
    </row>
    <row r="10" spans="1:30" ht="22.5" customHeight="1" thickBot="1">
      <c r="A10" s="180"/>
      <c r="B10" s="161"/>
      <c r="C10" s="191"/>
      <c r="D10" s="192"/>
      <c r="E10" s="175"/>
      <c r="F10" s="413"/>
      <c r="G10" s="414"/>
      <c r="H10" s="415"/>
      <c r="I10" s="183"/>
      <c r="J10" s="193"/>
      <c r="K10" s="192"/>
      <c r="L10" s="175"/>
      <c r="M10" s="180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68"/>
      <c r="Z10" s="168"/>
      <c r="AA10" s="168"/>
      <c r="AB10" s="168"/>
      <c r="AC10" s="168"/>
      <c r="AD10" s="168"/>
    </row>
    <row r="11" spans="1:30" ht="22.5" customHeight="1" thickBot="1">
      <c r="A11" s="180"/>
      <c r="B11" s="161"/>
      <c r="C11" s="174" t="s">
        <v>273</v>
      </c>
      <c r="D11" s="402" t="s">
        <v>262</v>
      </c>
      <c r="E11" s="170"/>
      <c r="F11" s="175"/>
      <c r="G11" s="190" t="s">
        <v>11</v>
      </c>
      <c r="H11" s="175"/>
      <c r="I11" s="175"/>
      <c r="J11" s="174" t="s">
        <v>274</v>
      </c>
      <c r="K11" s="402" t="s">
        <v>262</v>
      </c>
      <c r="L11" s="170"/>
      <c r="M11" s="180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8"/>
      <c r="Z11" s="168"/>
      <c r="AA11" s="168"/>
      <c r="AB11" s="168"/>
      <c r="AC11" s="168"/>
      <c r="AD11" s="168"/>
    </row>
    <row r="12" spans="1:30" ht="22.5" customHeight="1" thickBot="1">
      <c r="A12" s="184"/>
      <c r="B12" s="161"/>
      <c r="C12" s="177" t="s">
        <v>265</v>
      </c>
      <c r="D12" s="403"/>
      <c r="E12" s="170"/>
      <c r="F12" s="416"/>
      <c r="G12" s="411"/>
      <c r="H12" s="412"/>
      <c r="I12" s="183"/>
      <c r="J12" s="177" t="s">
        <v>265</v>
      </c>
      <c r="K12" s="403"/>
      <c r="L12" s="175"/>
      <c r="M12" s="184"/>
      <c r="O12" s="166"/>
      <c r="P12" s="166"/>
      <c r="Q12" s="166"/>
      <c r="R12" s="166"/>
      <c r="S12" s="166"/>
      <c r="T12" s="166"/>
      <c r="U12" s="166"/>
      <c r="V12" s="166"/>
      <c r="W12" s="166"/>
      <c r="X12" s="167"/>
      <c r="Y12" s="168"/>
      <c r="Z12" s="168"/>
      <c r="AA12" s="168"/>
      <c r="AB12" s="168"/>
      <c r="AC12" s="168"/>
      <c r="AD12" s="168"/>
    </row>
    <row r="13" spans="1:30" ht="22.5" customHeight="1" thickBot="1">
      <c r="A13" s="160" t="s">
        <v>275</v>
      </c>
      <c r="B13" s="161"/>
      <c r="C13" s="181" t="s">
        <v>267</v>
      </c>
      <c r="D13" s="182"/>
      <c r="E13" s="170"/>
      <c r="F13" s="413"/>
      <c r="G13" s="414"/>
      <c r="H13" s="415"/>
      <c r="I13" s="183"/>
      <c r="J13" s="181" t="s">
        <v>267</v>
      </c>
      <c r="K13" s="182"/>
      <c r="L13" s="175"/>
      <c r="M13" s="160" t="s">
        <v>276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168"/>
      <c r="Z13" s="168"/>
      <c r="AA13" s="168"/>
      <c r="AB13" s="168"/>
      <c r="AC13" s="168"/>
      <c r="AD13" s="168"/>
    </row>
    <row r="14" spans="1:30" ht="22.5" customHeight="1" thickBot="1">
      <c r="A14" s="180"/>
      <c r="B14" s="161"/>
      <c r="C14" s="181" t="s">
        <v>268</v>
      </c>
      <c r="D14" s="182"/>
      <c r="E14" s="170"/>
      <c r="F14" s="175"/>
      <c r="G14" s="190" t="s">
        <v>277</v>
      </c>
      <c r="H14" s="175"/>
      <c r="I14" s="175"/>
      <c r="J14" s="181" t="s">
        <v>268</v>
      </c>
      <c r="K14" s="182"/>
      <c r="L14" s="175"/>
      <c r="M14" s="180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68"/>
      <c r="Z14" s="168"/>
      <c r="AA14" s="168"/>
      <c r="AB14" s="168"/>
      <c r="AC14" s="168"/>
      <c r="AD14" s="168"/>
    </row>
    <row r="15" spans="1:30" ht="22.5" customHeight="1">
      <c r="A15" s="180"/>
      <c r="B15" s="161"/>
      <c r="C15" s="185" t="s">
        <v>269</v>
      </c>
      <c r="D15" s="186" t="s">
        <v>270</v>
      </c>
      <c r="E15" s="170"/>
      <c r="F15" s="396"/>
      <c r="G15" s="397"/>
      <c r="H15" s="398"/>
      <c r="I15" s="183"/>
      <c r="J15" s="185" t="s">
        <v>269</v>
      </c>
      <c r="K15" s="186" t="s">
        <v>270</v>
      </c>
      <c r="L15" s="175"/>
      <c r="M15" s="180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168"/>
      <c r="Z15" s="168"/>
      <c r="AA15" s="168"/>
      <c r="AB15" s="168"/>
      <c r="AC15" s="168"/>
      <c r="AD15" s="168"/>
    </row>
    <row r="16" spans="1:30" ht="22.5" customHeight="1" thickBot="1">
      <c r="A16" s="180"/>
      <c r="B16" s="161"/>
      <c r="C16" s="188"/>
      <c r="D16" s="189"/>
      <c r="E16" s="190"/>
      <c r="F16" s="399"/>
      <c r="G16" s="400"/>
      <c r="H16" s="401"/>
      <c r="I16" s="183"/>
      <c r="J16" s="188"/>
      <c r="K16" s="189"/>
      <c r="L16" s="190"/>
      <c r="M16" s="180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Y16" s="168"/>
      <c r="Z16" s="168"/>
      <c r="AA16" s="168"/>
      <c r="AB16" s="168"/>
      <c r="AC16" s="168"/>
      <c r="AD16" s="168"/>
    </row>
    <row r="17" spans="1:30" ht="22.5" customHeight="1" thickBot="1">
      <c r="A17" s="160" t="s">
        <v>278</v>
      </c>
      <c r="B17" s="161"/>
      <c r="C17" s="191"/>
      <c r="D17" s="192"/>
      <c r="E17" s="170"/>
      <c r="F17" s="175"/>
      <c r="G17" s="12" t="s">
        <v>279</v>
      </c>
      <c r="H17" s="175"/>
      <c r="I17" s="170"/>
      <c r="J17" s="193"/>
      <c r="K17" s="192"/>
      <c r="L17" s="175"/>
      <c r="M17" s="160" t="s">
        <v>280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168"/>
      <c r="Z17" s="168"/>
      <c r="AA17" s="168"/>
      <c r="AB17" s="168"/>
      <c r="AC17" s="168"/>
      <c r="AD17" s="168"/>
    </row>
    <row r="18" spans="1:30" ht="22.5" customHeight="1">
      <c r="A18" s="180"/>
      <c r="B18" s="161"/>
      <c r="C18" s="194" t="s">
        <v>281</v>
      </c>
      <c r="D18" s="402" t="s">
        <v>262</v>
      </c>
      <c r="E18" s="170"/>
      <c r="F18" s="404"/>
      <c r="G18" s="405"/>
      <c r="H18" s="406"/>
      <c r="I18" s="170"/>
      <c r="J18" s="195" t="s">
        <v>282</v>
      </c>
      <c r="K18" s="402" t="s">
        <v>262</v>
      </c>
      <c r="L18" s="175"/>
      <c r="M18" s="180"/>
      <c r="O18" s="166"/>
      <c r="P18" s="166"/>
      <c r="Q18" s="166"/>
      <c r="R18" s="166"/>
      <c r="S18" s="166"/>
      <c r="T18" s="166"/>
      <c r="U18" s="166"/>
      <c r="V18" s="166"/>
      <c r="W18" s="166"/>
      <c r="X18" s="167"/>
      <c r="Y18" s="168"/>
      <c r="Z18" s="168"/>
      <c r="AA18" s="168"/>
      <c r="AB18" s="168"/>
      <c r="AC18" s="168"/>
      <c r="AD18" s="168"/>
    </row>
    <row r="19" spans="1:30" ht="22.5" customHeight="1" thickBot="1">
      <c r="A19" s="196"/>
      <c r="B19" s="161"/>
      <c r="C19" s="177" t="s">
        <v>265</v>
      </c>
      <c r="D19" s="403"/>
      <c r="E19" s="170"/>
      <c r="F19" s="407"/>
      <c r="G19" s="408"/>
      <c r="H19" s="409"/>
      <c r="I19" s="170"/>
      <c r="J19" s="177" t="s">
        <v>265</v>
      </c>
      <c r="K19" s="403"/>
      <c r="L19" s="175"/>
      <c r="M19" s="196"/>
      <c r="O19" s="166"/>
      <c r="P19" s="166"/>
      <c r="Q19" s="166"/>
      <c r="R19" s="166"/>
      <c r="S19" s="166"/>
      <c r="T19" s="166"/>
      <c r="U19" s="166"/>
      <c r="V19" s="166"/>
      <c r="W19" s="166"/>
      <c r="X19" s="167"/>
      <c r="Y19" s="168"/>
      <c r="Z19" s="168"/>
      <c r="AA19" s="168"/>
      <c r="AB19" s="168"/>
      <c r="AC19" s="168"/>
      <c r="AD19" s="168"/>
    </row>
    <row r="20" spans="1:30" ht="22.5" customHeight="1" thickBot="1">
      <c r="A20" s="196"/>
      <c r="B20" s="161"/>
      <c r="C20" s="181" t="s">
        <v>267</v>
      </c>
      <c r="D20" s="182"/>
      <c r="E20" s="190"/>
      <c r="F20" s="175"/>
      <c r="G20" s="175"/>
      <c r="H20" s="175"/>
      <c r="I20" s="12"/>
      <c r="J20" s="181" t="s">
        <v>267</v>
      </c>
      <c r="K20" s="182"/>
      <c r="L20" s="190"/>
      <c r="M20" s="180"/>
      <c r="O20" s="166"/>
      <c r="P20" s="166"/>
      <c r="Q20" s="166"/>
      <c r="R20" s="166"/>
      <c r="S20" s="166"/>
      <c r="T20" s="166"/>
      <c r="U20" s="166"/>
      <c r="V20" s="166"/>
      <c r="W20" s="166"/>
      <c r="X20" s="167"/>
      <c r="Y20" s="168"/>
      <c r="Z20" s="168"/>
      <c r="AA20" s="168"/>
      <c r="AB20" s="168"/>
      <c r="AC20" s="168"/>
      <c r="AD20" s="168"/>
    </row>
    <row r="21" spans="1:30" ht="22.5" customHeight="1">
      <c r="A21" s="160" t="s">
        <v>283</v>
      </c>
      <c r="B21" s="161"/>
      <c r="C21" s="181" t="s">
        <v>268</v>
      </c>
      <c r="D21" s="182"/>
      <c r="E21" s="170"/>
      <c r="F21" s="197" t="s">
        <v>284</v>
      </c>
      <c r="G21" s="197" t="s">
        <v>285</v>
      </c>
      <c r="H21" s="197" t="s">
        <v>286</v>
      </c>
      <c r="I21" s="175"/>
      <c r="J21" s="181" t="s">
        <v>268</v>
      </c>
      <c r="K21" s="182"/>
      <c r="L21" s="175"/>
      <c r="M21" s="160" t="s">
        <v>287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7"/>
      <c r="Y21" s="168"/>
      <c r="Z21" s="168"/>
      <c r="AA21" s="168"/>
      <c r="AB21" s="168"/>
      <c r="AC21" s="168"/>
      <c r="AD21" s="168"/>
    </row>
    <row r="22" spans="1:30" ht="22.5" customHeight="1">
      <c r="A22" s="180"/>
      <c r="B22" s="161"/>
      <c r="C22" s="185" t="s">
        <v>269</v>
      </c>
      <c r="D22" s="186" t="s">
        <v>270</v>
      </c>
      <c r="E22" s="170"/>
      <c r="F22" s="196"/>
      <c r="G22" s="196"/>
      <c r="H22" s="196"/>
      <c r="I22" s="175"/>
      <c r="J22" s="185" t="s">
        <v>269</v>
      </c>
      <c r="K22" s="186" t="s">
        <v>270</v>
      </c>
      <c r="L22" s="175"/>
      <c r="M22" s="180"/>
      <c r="O22" s="166"/>
      <c r="P22" s="166"/>
      <c r="Q22" s="166"/>
      <c r="R22" s="166"/>
      <c r="S22" s="166"/>
      <c r="T22" s="166"/>
      <c r="U22" s="166"/>
      <c r="V22" s="166"/>
      <c r="W22" s="166"/>
      <c r="X22" s="167"/>
      <c r="Y22" s="168"/>
      <c r="Z22" s="168"/>
      <c r="AA22" s="168"/>
      <c r="AB22" s="168"/>
      <c r="AC22" s="168"/>
      <c r="AD22" s="168"/>
    </row>
    <row r="23" spans="1:30" ht="22.5" customHeight="1" thickBot="1">
      <c r="A23" s="180"/>
      <c r="B23" s="161"/>
      <c r="C23" s="198"/>
      <c r="D23" s="199"/>
      <c r="E23" s="170"/>
      <c r="F23" s="200"/>
      <c r="G23" s="200"/>
      <c r="H23" s="200"/>
      <c r="I23" s="175"/>
      <c r="J23" s="201"/>
      <c r="K23" s="199"/>
      <c r="L23" s="170"/>
      <c r="M23" s="180"/>
      <c r="O23" s="166"/>
      <c r="P23" s="166"/>
      <c r="Q23" s="166"/>
      <c r="R23" s="166"/>
      <c r="S23" s="166"/>
      <c r="T23" s="166"/>
      <c r="U23" s="166"/>
      <c r="V23" s="166"/>
      <c r="W23" s="166"/>
      <c r="X23" s="167"/>
      <c r="Y23" s="168"/>
      <c r="Z23" s="168"/>
      <c r="AA23" s="168"/>
      <c r="AB23" s="168"/>
      <c r="AC23" s="168"/>
      <c r="AD23" s="168"/>
    </row>
    <row r="24" spans="1:30" ht="22.5" customHeight="1" thickBot="1">
      <c r="A24" s="196"/>
      <c r="B24" s="175"/>
      <c r="C24" s="193"/>
      <c r="D24" s="192"/>
      <c r="E24" s="202"/>
      <c r="F24" s="202"/>
      <c r="G24" s="202"/>
      <c r="H24" s="202"/>
      <c r="I24" s="202"/>
      <c r="J24" s="203"/>
      <c r="K24" s="192"/>
      <c r="L24" s="175"/>
      <c r="M24" s="196"/>
      <c r="O24" s="166"/>
      <c r="P24" s="166"/>
      <c r="Q24" s="166"/>
      <c r="R24" s="166"/>
      <c r="S24" s="166"/>
      <c r="T24" s="166"/>
      <c r="U24" s="166"/>
      <c r="V24" s="166"/>
      <c r="W24" s="166"/>
      <c r="X24" s="167"/>
      <c r="Y24" s="168"/>
      <c r="Z24" s="168"/>
      <c r="AA24" s="168"/>
      <c r="AB24" s="168"/>
      <c r="AC24" s="168"/>
      <c r="AD24" s="168"/>
    </row>
    <row r="25" spans="1:30" ht="22.5" customHeight="1" thickBot="1">
      <c r="A25" s="200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200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8"/>
      <c r="Z25" s="168"/>
      <c r="AA25" s="168"/>
      <c r="AB25" s="168"/>
      <c r="AC25" s="168"/>
      <c r="AD25" s="168"/>
    </row>
    <row r="26" spans="1:30" ht="22.5" customHeight="1">
      <c r="A26" s="180" t="s">
        <v>288</v>
      </c>
      <c r="B26" s="195"/>
      <c r="C26" s="204" t="s">
        <v>289</v>
      </c>
      <c r="D26" s="195" t="s">
        <v>290</v>
      </c>
      <c r="E26" s="195"/>
      <c r="F26" s="204" t="s">
        <v>291</v>
      </c>
      <c r="G26" s="204" t="s">
        <v>292</v>
      </c>
      <c r="H26" s="195" t="s">
        <v>293</v>
      </c>
      <c r="I26" s="204"/>
      <c r="J26" s="160" t="s">
        <v>294</v>
      </c>
      <c r="K26" s="195" t="s">
        <v>295</v>
      </c>
      <c r="L26" s="204"/>
      <c r="M26" s="180" t="s">
        <v>296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7"/>
      <c r="Y26" s="168"/>
      <c r="Z26" s="168"/>
      <c r="AA26" s="168"/>
      <c r="AB26" s="168"/>
      <c r="AC26" s="168"/>
      <c r="AD26" s="168"/>
    </row>
    <row r="27" spans="1:30" ht="22.5" customHeight="1">
      <c r="A27" s="169"/>
      <c r="B27" s="205"/>
      <c r="C27" s="206"/>
      <c r="D27" s="207"/>
      <c r="E27" s="205"/>
      <c r="F27" s="206"/>
      <c r="G27" s="206"/>
      <c r="H27" s="207"/>
      <c r="I27" s="208"/>
      <c r="J27" s="169"/>
      <c r="K27" s="207"/>
      <c r="L27" s="208"/>
      <c r="M27" s="169"/>
      <c r="O27" s="166"/>
      <c r="P27" s="166"/>
      <c r="Q27" s="166"/>
      <c r="R27" s="166"/>
      <c r="S27" s="166"/>
      <c r="T27" s="166"/>
      <c r="U27" s="166"/>
      <c r="V27" s="166"/>
      <c r="W27" s="166"/>
      <c r="X27" s="167"/>
      <c r="Y27" s="168"/>
      <c r="Z27" s="168"/>
      <c r="AA27" s="168"/>
      <c r="AB27" s="168"/>
      <c r="AC27" s="168"/>
      <c r="AD27" s="168"/>
    </row>
    <row r="28" spans="1:30" ht="22.5" customHeight="1">
      <c r="A28" s="169"/>
      <c r="B28" s="209"/>
      <c r="C28" s="206"/>
      <c r="D28" s="207"/>
      <c r="E28" s="209"/>
      <c r="F28" s="206"/>
      <c r="G28" s="206"/>
      <c r="H28" s="207"/>
      <c r="I28" s="210"/>
      <c r="J28" s="169"/>
      <c r="K28" s="207"/>
      <c r="L28" s="210"/>
      <c r="M28" s="169"/>
      <c r="O28" s="166"/>
      <c r="P28" s="166"/>
      <c r="Q28" s="166"/>
      <c r="R28" s="166"/>
      <c r="S28" s="166"/>
      <c r="T28" s="166"/>
      <c r="U28" s="166"/>
      <c r="V28" s="166"/>
      <c r="W28" s="166"/>
      <c r="X28" s="167"/>
      <c r="Y28" s="168"/>
      <c r="Z28" s="168"/>
      <c r="AA28" s="168"/>
      <c r="AB28" s="168"/>
      <c r="AC28" s="168"/>
      <c r="AD28" s="168"/>
    </row>
    <row r="29" spans="1:30" ht="22.5" customHeight="1" thickBot="1">
      <c r="A29" s="173"/>
      <c r="B29" s="203"/>
      <c r="C29" s="211"/>
      <c r="D29" s="212"/>
      <c r="E29" s="203"/>
      <c r="F29" s="211"/>
      <c r="G29" s="211"/>
      <c r="H29" s="212"/>
      <c r="I29" s="213"/>
      <c r="J29" s="173"/>
      <c r="K29" s="212"/>
      <c r="L29" s="213"/>
      <c r="M29" s="173"/>
      <c r="O29" s="166"/>
      <c r="P29" s="166"/>
      <c r="Q29" s="166"/>
      <c r="R29" s="166"/>
      <c r="S29" s="166"/>
      <c r="T29" s="166"/>
      <c r="U29" s="166"/>
      <c r="V29" s="166"/>
      <c r="W29" s="166"/>
      <c r="X29" s="167"/>
      <c r="Y29" s="168"/>
      <c r="Z29" s="168"/>
      <c r="AA29" s="168"/>
      <c r="AB29" s="168"/>
      <c r="AC29" s="168"/>
      <c r="AD29" s="168"/>
    </row>
  </sheetData>
  <mergeCells count="17">
    <mergeCell ref="C1:D3"/>
    <mergeCell ref="F1:H1"/>
    <mergeCell ref="J1:K3"/>
    <mergeCell ref="F3:F4"/>
    <mergeCell ref="G3:G4"/>
    <mergeCell ref="H3:H4"/>
    <mergeCell ref="D4:D5"/>
    <mergeCell ref="K4:K5"/>
    <mergeCell ref="F6:H7"/>
    <mergeCell ref="F9:H10"/>
    <mergeCell ref="D11:D12"/>
    <mergeCell ref="K11:K12"/>
    <mergeCell ref="F12:H13"/>
    <mergeCell ref="F15:H16"/>
    <mergeCell ref="D18:D19"/>
    <mergeCell ref="F18:H19"/>
    <mergeCell ref="K18:K19"/>
  </mergeCells>
  <printOptions horizontalCentered="1"/>
  <pageMargins left="0.11811023622047245" right="0.11811023622047245" top="0.93" bottom="0.11811023622047245" header="0.2362204724409449" footer="0.11811023622047245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H8" sqref="H8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16" width="9.140625" style="88" bestFit="1" customWidth="1"/>
    <col min="17" max="20" width="9.140625" style="88" customWidth="1"/>
    <col min="21" max="21" width="9.28125" style="129" hidden="1" customWidth="1"/>
    <col min="22" max="22" width="9.140625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5</v>
      </c>
      <c r="Z1" s="440" t="s">
        <v>6</v>
      </c>
    </row>
    <row r="2" spans="1:26" s="87" customFormat="1" ht="36" customHeight="1">
      <c r="A2" s="446"/>
      <c r="B2" s="448" t="s">
        <v>243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.75" thickBot="1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.75" thickBot="1">
      <c r="A4" s="79">
        <f>Nevezés!D3</f>
        <v>42</v>
      </c>
      <c r="B4" s="79" t="str">
        <f>Nevezés!B3</f>
        <v>VIRÁG MIKLÓS</v>
      </c>
      <c r="C4" s="79" t="str">
        <f>Nevezés!C3</f>
        <v>SZEPESI ANTAL</v>
      </c>
      <c r="D4" s="110">
        <f>W4+X4+Y4+T4</f>
        <v>400</v>
      </c>
      <c r="E4" s="111">
        <f>J4+N4</f>
        <v>0.005023148148148148</v>
      </c>
      <c r="F4" s="274">
        <f>Nevezés!E3</f>
        <v>0.9354166666666667</v>
      </c>
      <c r="G4" s="120">
        <v>1.0645833333333334</v>
      </c>
      <c r="H4" s="121">
        <v>0</v>
      </c>
      <c r="I4" s="122">
        <v>0</v>
      </c>
      <c r="J4" s="124">
        <v>0.0017013888888888892</v>
      </c>
      <c r="K4" s="119">
        <v>0.9631944444444445</v>
      </c>
      <c r="L4" s="120">
        <v>1.0125</v>
      </c>
      <c r="M4" s="122">
        <v>400</v>
      </c>
      <c r="N4" s="124">
        <v>0.003321759259259259</v>
      </c>
      <c r="O4" s="119">
        <v>1.0180555555555555</v>
      </c>
      <c r="P4" s="120">
        <v>1.0395833333333333</v>
      </c>
      <c r="Q4" s="123"/>
      <c r="R4" s="81">
        <f>IF(G4-F4-S4-Z4&gt;0,G4-F4-Z4-S4,0)</f>
        <v>0</v>
      </c>
      <c r="S4" s="112">
        <f>P4-O4+L4-K4</f>
        <v>0.0708333333333333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400</v>
      </c>
      <c r="Y4" s="84">
        <f>Q4</f>
        <v>0</v>
      </c>
      <c r="Z4" s="78">
        <f>'Alap adatok'!$H$12</f>
        <v>0.13194444444444445</v>
      </c>
      <c r="AA4" s="88" t="s">
        <v>247</v>
      </c>
    </row>
    <row r="5" spans="1:27" ht="15.75" thickBot="1">
      <c r="A5" s="79">
        <f>Nevezés!D4</f>
        <v>44</v>
      </c>
      <c r="B5" s="79" t="str">
        <f>Nevezés!B4</f>
        <v>MINTÁL RÓBERT</v>
      </c>
      <c r="C5" s="79" t="str">
        <f>Nevezés!C4</f>
        <v>MINTÁLNÉ VÖRÖS MARIANN</v>
      </c>
      <c r="D5" s="110">
        <f aca="true" t="shared" si="0" ref="D5:D33">W5+X5+Y5+T5</f>
        <v>400</v>
      </c>
      <c r="E5" s="111">
        <f aca="true" t="shared" si="1" ref="E5:E33">J5+N5</f>
        <v>0.0031365740740740746</v>
      </c>
      <c r="F5" s="214">
        <v>0.9368055555555556</v>
      </c>
      <c r="G5" s="134">
        <v>1.0909722222222222</v>
      </c>
      <c r="H5" s="135">
        <v>0</v>
      </c>
      <c r="I5" s="136">
        <v>0</v>
      </c>
      <c r="J5" s="137">
        <v>0.0012731481481481483</v>
      </c>
      <c r="K5" s="133">
        <v>0.9715277777777778</v>
      </c>
      <c r="L5" s="134">
        <v>1.0215277777777778</v>
      </c>
      <c r="M5" s="136">
        <v>400</v>
      </c>
      <c r="N5" s="137">
        <v>0.0018634259259259261</v>
      </c>
      <c r="O5" s="133">
        <v>1.034722222222222</v>
      </c>
      <c r="P5" s="134">
        <v>1.0555555555555556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0.07083333333333353</v>
      </c>
      <c r="T5" s="82">
        <f>H5*'Alap adatok'!$F$7</f>
        <v>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400</v>
      </c>
      <c r="Y5" s="84">
        <f aca="true" t="shared" si="7" ref="Y5:Y33">Q5</f>
        <v>0</v>
      </c>
      <c r="Z5" s="78">
        <f>'Alap adatok'!$H$12</f>
        <v>0.13194444444444445</v>
      </c>
      <c r="AA5" s="88" t="s">
        <v>247</v>
      </c>
    </row>
    <row r="6" spans="1:27" ht="15.75" thickBot="1">
      <c r="A6" s="79">
        <f>Nevezés!D5</f>
        <v>48</v>
      </c>
      <c r="B6" s="79" t="str">
        <f>Nevezés!B5</f>
        <v>SZABADI ANDRÁS</v>
      </c>
      <c r="C6" s="79" t="str">
        <f>Nevezés!C5</f>
        <v>SZABADINÉ KRISZTINA</v>
      </c>
      <c r="D6" s="110">
        <f t="shared" si="0"/>
        <v>0</v>
      </c>
      <c r="E6" s="111">
        <f t="shared" si="1"/>
        <v>0.0022337962962962962</v>
      </c>
      <c r="F6" s="214">
        <f>Nevezés!E5</f>
        <v>0.938888888888889</v>
      </c>
      <c r="G6" s="120">
        <v>1.0645833333333334</v>
      </c>
      <c r="H6" s="121">
        <v>0</v>
      </c>
      <c r="I6" s="122">
        <v>0</v>
      </c>
      <c r="J6" s="124">
        <v>0.0009953703703703704</v>
      </c>
      <c r="K6" s="119">
        <v>0.9659722222222222</v>
      </c>
      <c r="L6" s="120">
        <v>1.0166666666666666</v>
      </c>
      <c r="M6" s="122">
        <v>0</v>
      </c>
      <c r="N6" s="124">
        <v>0.0012384259259259258</v>
      </c>
      <c r="O6" s="119">
        <v>1.0243055555555556</v>
      </c>
      <c r="P6" s="120">
        <v>1.0451388888888888</v>
      </c>
      <c r="Q6" s="123"/>
      <c r="R6" s="81">
        <f t="shared" si="2"/>
        <v>0</v>
      </c>
      <c r="S6" s="112">
        <f t="shared" si="3"/>
        <v>0.07152777777777763</v>
      </c>
      <c r="T6" s="82">
        <f>H6*'Alap adatok'!$F$7</f>
        <v>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0</v>
      </c>
      <c r="Y6" s="84">
        <f t="shared" si="7"/>
        <v>0</v>
      </c>
      <c r="Z6" s="78">
        <f>'Alap adatok'!$H$12</f>
        <v>0.13194444444444445</v>
      </c>
      <c r="AA6" s="88" t="s">
        <v>247</v>
      </c>
    </row>
    <row r="7" spans="1:27" ht="15.75" thickBot="1">
      <c r="A7" s="79">
        <f>Nevezés!D6</f>
        <v>18</v>
      </c>
      <c r="B7" s="79" t="str">
        <f>Nevezés!B6</f>
        <v>GÖMÖRINÉ CSIBE</v>
      </c>
      <c r="C7" s="79" t="str">
        <f>Nevezés!C6</f>
        <v>GÁSPÁRNÉ KRISZTI </v>
      </c>
      <c r="D7" s="110">
        <f t="shared" si="0"/>
        <v>0</v>
      </c>
      <c r="E7" s="111">
        <f t="shared" si="1"/>
        <v>0.0030902777777777777</v>
      </c>
      <c r="F7" s="214">
        <f>Nevezés!E6</f>
        <v>0.91875</v>
      </c>
      <c r="G7" s="134">
        <v>1.0340277777777778</v>
      </c>
      <c r="H7" s="135">
        <v>0</v>
      </c>
      <c r="I7" s="136">
        <v>0</v>
      </c>
      <c r="J7" s="137">
        <v>0.0013194444444444443</v>
      </c>
      <c r="K7" s="133">
        <v>0.9527777777777778</v>
      </c>
      <c r="L7" s="134">
        <v>0.9756944444444445</v>
      </c>
      <c r="M7" s="136">
        <v>0</v>
      </c>
      <c r="N7" s="137">
        <v>0.0017708333333333332</v>
      </c>
      <c r="O7" s="133">
        <v>0.9895833333333334</v>
      </c>
      <c r="P7" s="134">
        <v>1.0104166666666667</v>
      </c>
      <c r="Q7" s="138"/>
      <c r="R7" s="81">
        <f t="shared" si="2"/>
        <v>0</v>
      </c>
      <c r="S7" s="112">
        <f t="shared" si="3"/>
        <v>0.04375000000000007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0</v>
      </c>
      <c r="Y7" s="84">
        <f t="shared" si="7"/>
        <v>0</v>
      </c>
      <c r="Z7" s="78">
        <f>'Alap adatok'!$H$12</f>
        <v>0.13194444444444445</v>
      </c>
      <c r="AA7" s="88" t="s">
        <v>247</v>
      </c>
    </row>
    <row r="8" spans="1:27" ht="15.75" thickBot="1">
      <c r="A8" s="79">
        <f>Nevezés!D7</f>
        <v>43</v>
      </c>
      <c r="B8" s="79" t="str">
        <f>Nevezés!B7</f>
        <v>LAJOS ZALÁN</v>
      </c>
      <c r="C8" s="79" t="str">
        <f>Nevezés!C7</f>
        <v>FARKAS KATALIN SZÖSZI</v>
      </c>
      <c r="D8" s="110">
        <f t="shared" si="0"/>
        <v>0</v>
      </c>
      <c r="E8" s="111">
        <f t="shared" si="1"/>
        <v>0.0021643518518518518</v>
      </c>
      <c r="F8" s="214">
        <f>Nevezés!E7</f>
        <v>0.936111111111111</v>
      </c>
      <c r="G8" s="120">
        <v>1.101388888888889</v>
      </c>
      <c r="H8" s="121">
        <v>0</v>
      </c>
      <c r="I8" s="122">
        <v>0</v>
      </c>
      <c r="J8" s="124">
        <v>0.0011342592592592591</v>
      </c>
      <c r="K8" s="119">
        <v>0.9708333333333333</v>
      </c>
      <c r="L8" s="120">
        <v>1.0194444444444444</v>
      </c>
      <c r="M8" s="122">
        <v>0</v>
      </c>
      <c r="N8" s="124">
        <v>0.0010300925925925926</v>
      </c>
      <c r="O8" s="119">
        <v>1.0354166666666667</v>
      </c>
      <c r="P8" s="120">
        <v>1.0666666666666667</v>
      </c>
      <c r="Q8" s="123"/>
      <c r="R8" s="81">
        <f t="shared" si="2"/>
        <v>0</v>
      </c>
      <c r="S8" s="112">
        <f t="shared" si="3"/>
        <v>0.07986111111111105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0</v>
      </c>
      <c r="Y8" s="84">
        <f t="shared" si="7"/>
        <v>0</v>
      </c>
      <c r="Z8" s="78">
        <f>'Alap adatok'!$H$12</f>
        <v>0.13194444444444445</v>
      </c>
      <c r="AA8" s="88" t="s">
        <v>247</v>
      </c>
    </row>
    <row r="9" spans="1:27" ht="15.75" thickBot="1">
      <c r="A9" s="79">
        <f>Nevezés!D8</f>
        <v>20</v>
      </c>
      <c r="B9" s="79" t="str">
        <f>Nevezés!B8</f>
        <v>SZEGEDI PÁL</v>
      </c>
      <c r="C9" s="79" t="str">
        <f>Nevezés!C8</f>
        <v>BODOR TÓTH ZOLTÁN</v>
      </c>
      <c r="D9" s="110">
        <f t="shared" si="0"/>
        <v>100</v>
      </c>
      <c r="E9" s="111">
        <f t="shared" si="1"/>
        <v>0.0021527777777777778</v>
      </c>
      <c r="F9" s="214">
        <f>Nevezés!E8</f>
        <v>0.9208333333333334</v>
      </c>
      <c r="G9" s="134">
        <v>1.0486111111111112</v>
      </c>
      <c r="H9" s="135">
        <v>0</v>
      </c>
      <c r="I9" s="136">
        <v>100</v>
      </c>
      <c r="J9" s="137">
        <v>0.0011226851851851851</v>
      </c>
      <c r="K9" s="133">
        <v>0.95625</v>
      </c>
      <c r="L9" s="134">
        <v>0.9840277777777778</v>
      </c>
      <c r="M9" s="136">
        <v>0</v>
      </c>
      <c r="N9" s="137">
        <v>0.0010300925925925926</v>
      </c>
      <c r="O9" s="133">
        <v>1.011111111111111</v>
      </c>
      <c r="P9" s="134">
        <v>1.0263888888888888</v>
      </c>
      <c r="Q9" s="138"/>
      <c r="R9" s="81">
        <f t="shared" si="2"/>
        <v>0</v>
      </c>
      <c r="S9" s="112">
        <f t="shared" si="3"/>
        <v>0.043055555555555514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100</v>
      </c>
      <c r="Y9" s="84">
        <f t="shared" si="7"/>
        <v>0</v>
      </c>
      <c r="Z9" s="78">
        <f>'Alap adatok'!$H$12</f>
        <v>0.13194444444444445</v>
      </c>
      <c r="AA9" s="88" t="s">
        <v>247</v>
      </c>
    </row>
    <row r="10" spans="1:27" ht="15.75" thickBot="1">
      <c r="A10" s="79">
        <f>Nevezés!D9</f>
        <v>8</v>
      </c>
      <c r="B10" s="79" t="str">
        <f>Nevezés!B9</f>
        <v>FEHÉR FERENC</v>
      </c>
      <c r="C10" s="79" t="str">
        <f>Nevezés!C9</f>
        <v>HORNYIK TAMÁS</v>
      </c>
      <c r="D10" s="110">
        <f t="shared" si="0"/>
        <v>0</v>
      </c>
      <c r="E10" s="111">
        <f t="shared" si="1"/>
        <v>0.002743055555555556</v>
      </c>
      <c r="F10" s="214">
        <f>Nevezés!E9</f>
        <v>0.9118055555555555</v>
      </c>
      <c r="G10" s="120">
        <v>1.0472222222222223</v>
      </c>
      <c r="H10" s="121">
        <v>0</v>
      </c>
      <c r="I10" s="122">
        <v>0</v>
      </c>
      <c r="J10" s="124">
        <v>0.0012152777777777778</v>
      </c>
      <c r="K10" s="119">
        <v>0.9416666666666668</v>
      </c>
      <c r="L10" s="120">
        <v>0.9680555555555556</v>
      </c>
      <c r="M10" s="122">
        <v>0</v>
      </c>
      <c r="N10" s="124">
        <v>0.0015277777777777779</v>
      </c>
      <c r="O10" s="119">
        <v>0.9909722222222223</v>
      </c>
      <c r="P10" s="120">
        <v>1.0125</v>
      </c>
      <c r="Q10" s="123"/>
      <c r="R10" s="81">
        <f t="shared" si="2"/>
        <v>0</v>
      </c>
      <c r="S10" s="112">
        <f t="shared" si="3"/>
        <v>0.047916666666666496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0</v>
      </c>
      <c r="Y10" s="84">
        <f t="shared" si="7"/>
        <v>0</v>
      </c>
      <c r="Z10" s="78">
        <f>'Alap adatok'!$H$12</f>
        <v>0.13194444444444445</v>
      </c>
      <c r="AA10" s="88" t="s">
        <v>247</v>
      </c>
    </row>
    <row r="11" spans="1:27" ht="15.75" thickBot="1">
      <c r="A11" s="79">
        <f>Nevezés!D10</f>
        <v>0</v>
      </c>
      <c r="B11" s="79">
        <f>Nevezés!B10</f>
        <v>0</v>
      </c>
      <c r="C11" s="79">
        <f>Nevezés!C10</f>
        <v>0</v>
      </c>
      <c r="D11" s="110">
        <f t="shared" si="0"/>
        <v>0</v>
      </c>
      <c r="E11" s="111">
        <f t="shared" si="1"/>
        <v>0</v>
      </c>
      <c r="F11" s="214">
        <f>Nevezés!E10</f>
        <v>0</v>
      </c>
      <c r="G11" s="134"/>
      <c r="H11" s="135"/>
      <c r="I11" s="136"/>
      <c r="J11" s="137"/>
      <c r="K11" s="133"/>
      <c r="L11" s="134"/>
      <c r="M11" s="136"/>
      <c r="N11" s="137"/>
      <c r="O11" s="133"/>
      <c r="P11" s="134"/>
      <c r="Q11" s="138"/>
      <c r="R11" s="81">
        <f t="shared" si="2"/>
        <v>0</v>
      </c>
      <c r="S11" s="112">
        <f t="shared" si="3"/>
        <v>0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0</v>
      </c>
      <c r="Y11" s="84">
        <f t="shared" si="7"/>
        <v>0</v>
      </c>
      <c r="Z11" s="78">
        <f>'Alap adatok'!$H$12</f>
        <v>0.13194444444444445</v>
      </c>
      <c r="AA11" s="88" t="s">
        <v>247</v>
      </c>
    </row>
    <row r="12" spans="1:27" ht="15.75" thickBot="1">
      <c r="A12" s="79">
        <f>Nevezés!D11</f>
        <v>0</v>
      </c>
      <c r="B12" s="79">
        <f>Nevezés!B11</f>
        <v>0</v>
      </c>
      <c r="C12" s="79">
        <f>Nevezés!C11</f>
        <v>0</v>
      </c>
      <c r="D12" s="110">
        <f t="shared" si="0"/>
        <v>0</v>
      </c>
      <c r="E12" s="111">
        <f t="shared" si="1"/>
        <v>0</v>
      </c>
      <c r="F12" s="214">
        <f>Nevezés!E11</f>
        <v>0</v>
      </c>
      <c r="G12" s="120"/>
      <c r="H12" s="121"/>
      <c r="I12" s="122"/>
      <c r="J12" s="124"/>
      <c r="K12" s="119"/>
      <c r="L12" s="120"/>
      <c r="M12" s="122"/>
      <c r="N12" s="124"/>
      <c r="O12" s="119"/>
      <c r="P12" s="120"/>
      <c r="Q12" s="123"/>
      <c r="R12" s="81">
        <f t="shared" si="2"/>
        <v>0</v>
      </c>
      <c r="S12" s="112">
        <f t="shared" si="3"/>
        <v>0</v>
      </c>
      <c r="T12" s="82">
        <f>H12*'Alap adatok'!$F$7</f>
        <v>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0</v>
      </c>
      <c r="Y12" s="84">
        <f t="shared" si="7"/>
        <v>0</v>
      </c>
      <c r="Z12" s="78">
        <f>'Alap adatok'!$H$12</f>
        <v>0.13194444444444445</v>
      </c>
      <c r="AA12" s="88" t="s">
        <v>247</v>
      </c>
    </row>
    <row r="13" spans="1:27" ht="15.75" thickBot="1">
      <c r="A13" s="79">
        <f>Nevezés!D12</f>
        <v>0</v>
      </c>
      <c r="B13" s="79">
        <f>Nevezés!B12</f>
        <v>0</v>
      </c>
      <c r="C13" s="79">
        <f>Nevezés!C12</f>
        <v>0</v>
      </c>
      <c r="D13" s="110">
        <f t="shared" si="0"/>
        <v>0</v>
      </c>
      <c r="E13" s="111">
        <f t="shared" si="1"/>
        <v>0</v>
      </c>
      <c r="F13" s="214">
        <f>Nevezés!E12</f>
        <v>0</v>
      </c>
      <c r="G13" s="134"/>
      <c r="H13" s="135"/>
      <c r="I13" s="136"/>
      <c r="J13" s="137"/>
      <c r="K13" s="133"/>
      <c r="L13" s="134"/>
      <c r="M13" s="136"/>
      <c r="N13" s="137"/>
      <c r="O13" s="133"/>
      <c r="P13" s="134"/>
      <c r="Q13" s="138"/>
      <c r="R13" s="81">
        <f t="shared" si="2"/>
        <v>0</v>
      </c>
      <c r="S13" s="112">
        <f t="shared" si="3"/>
        <v>0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0</v>
      </c>
      <c r="Y13" s="84">
        <f t="shared" si="7"/>
        <v>0</v>
      </c>
      <c r="Z13" s="78">
        <f>'Alap adatok'!$H$12</f>
        <v>0.13194444444444445</v>
      </c>
      <c r="AA13" s="88" t="s">
        <v>247</v>
      </c>
    </row>
    <row r="14" spans="1:27" ht="15.75" thickBot="1">
      <c r="A14" s="79">
        <f>Nevezés!D13</f>
        <v>0</v>
      </c>
      <c r="B14" s="79">
        <f>Nevezés!B13</f>
        <v>0</v>
      </c>
      <c r="C14" s="79">
        <f>Nevezés!C13</f>
        <v>0</v>
      </c>
      <c r="D14" s="110">
        <f t="shared" si="0"/>
        <v>0</v>
      </c>
      <c r="E14" s="111">
        <f t="shared" si="1"/>
        <v>0</v>
      </c>
      <c r="F14" s="214">
        <f>Nevezés!E13</f>
        <v>0</v>
      </c>
      <c r="G14" s="120"/>
      <c r="H14" s="121"/>
      <c r="I14" s="122"/>
      <c r="J14" s="124"/>
      <c r="K14" s="119"/>
      <c r="L14" s="120"/>
      <c r="M14" s="122"/>
      <c r="N14" s="124"/>
      <c r="O14" s="119"/>
      <c r="P14" s="120"/>
      <c r="Q14" s="123"/>
      <c r="R14" s="81">
        <f t="shared" si="2"/>
        <v>0</v>
      </c>
      <c r="S14" s="112">
        <f t="shared" si="3"/>
        <v>0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0</v>
      </c>
      <c r="Y14" s="84">
        <f t="shared" si="7"/>
        <v>0</v>
      </c>
      <c r="Z14" s="78">
        <f>'Alap adatok'!$H$12</f>
        <v>0.13194444444444445</v>
      </c>
      <c r="AA14" s="88" t="s">
        <v>247</v>
      </c>
    </row>
    <row r="15" spans="1:27" ht="15.75" thickBot="1">
      <c r="A15" s="79">
        <f>Nevezés!D14</f>
        <v>0</v>
      </c>
      <c r="B15" s="79">
        <f>Nevezés!B14</f>
        <v>0</v>
      </c>
      <c r="C15" s="79">
        <f>Nevezés!C14</f>
        <v>0</v>
      </c>
      <c r="D15" s="110">
        <f t="shared" si="0"/>
        <v>0</v>
      </c>
      <c r="E15" s="111">
        <f t="shared" si="1"/>
        <v>0</v>
      </c>
      <c r="F15" s="214">
        <f>Nevezés!E14</f>
        <v>0</v>
      </c>
      <c r="G15" s="134"/>
      <c r="H15" s="135"/>
      <c r="I15" s="136"/>
      <c r="J15" s="137"/>
      <c r="K15" s="133"/>
      <c r="L15" s="134"/>
      <c r="M15" s="136"/>
      <c r="N15" s="137"/>
      <c r="O15" s="133"/>
      <c r="P15" s="134"/>
      <c r="Q15" s="138"/>
      <c r="R15" s="81">
        <f t="shared" si="2"/>
        <v>0</v>
      </c>
      <c r="S15" s="112">
        <f t="shared" si="3"/>
        <v>0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adatok'!$H$12</f>
        <v>0.13194444444444445</v>
      </c>
      <c r="AA15" s="88" t="s">
        <v>247</v>
      </c>
    </row>
    <row r="16" spans="1:27" ht="15.75" thickBot="1">
      <c r="A16" s="79">
        <f>Nevezés!D15</f>
        <v>0</v>
      </c>
      <c r="B16" s="79">
        <f>Nevezés!B15</f>
        <v>0</v>
      </c>
      <c r="C16" s="79">
        <f>Nevezés!C15</f>
        <v>0</v>
      </c>
      <c r="D16" s="110">
        <f t="shared" si="0"/>
        <v>0</v>
      </c>
      <c r="E16" s="111">
        <f t="shared" si="1"/>
        <v>0</v>
      </c>
      <c r="F16" s="214">
        <f>Nevezés!E15</f>
        <v>0</v>
      </c>
      <c r="G16" s="120"/>
      <c r="H16" s="121"/>
      <c r="I16" s="122"/>
      <c r="J16" s="124"/>
      <c r="K16" s="119"/>
      <c r="L16" s="120"/>
      <c r="M16" s="122"/>
      <c r="N16" s="124"/>
      <c r="O16" s="119"/>
      <c r="P16" s="120"/>
      <c r="Q16" s="123"/>
      <c r="R16" s="81">
        <f t="shared" si="2"/>
        <v>0</v>
      </c>
      <c r="S16" s="112">
        <f t="shared" si="3"/>
        <v>0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0</v>
      </c>
      <c r="Y16" s="84">
        <f t="shared" si="7"/>
        <v>0</v>
      </c>
      <c r="Z16" s="78">
        <f>'Alap adatok'!$H$12</f>
        <v>0.13194444444444445</v>
      </c>
      <c r="AA16" s="88" t="s">
        <v>247</v>
      </c>
    </row>
    <row r="17" spans="1:27" ht="15.75" thickBot="1">
      <c r="A17" s="79">
        <f>Nevezés!D16</f>
        <v>0</v>
      </c>
      <c r="B17" s="79">
        <f>Nevezés!B16</f>
        <v>0</v>
      </c>
      <c r="C17" s="79">
        <f>Nevezés!C16</f>
        <v>0</v>
      </c>
      <c r="D17" s="110">
        <f t="shared" si="0"/>
        <v>0</v>
      </c>
      <c r="E17" s="111">
        <f t="shared" si="1"/>
        <v>0</v>
      </c>
      <c r="F17" s="214">
        <f>Nevezés!E16</f>
        <v>0</v>
      </c>
      <c r="G17" s="134"/>
      <c r="H17" s="135"/>
      <c r="I17" s="136"/>
      <c r="J17" s="137"/>
      <c r="K17" s="133"/>
      <c r="L17" s="134"/>
      <c r="M17" s="136"/>
      <c r="N17" s="137"/>
      <c r="O17" s="133"/>
      <c r="P17" s="134"/>
      <c r="Q17" s="138"/>
      <c r="R17" s="81">
        <f t="shared" si="2"/>
        <v>0</v>
      </c>
      <c r="S17" s="112">
        <f t="shared" si="3"/>
        <v>0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adatok'!$H$12</f>
        <v>0.13194444444444445</v>
      </c>
      <c r="AA17" s="88" t="s">
        <v>247</v>
      </c>
    </row>
    <row r="18" spans="1:27" ht="15.75" thickBot="1">
      <c r="A18" s="79">
        <f>Nevezés!D17</f>
        <v>0</v>
      </c>
      <c r="B18" s="79">
        <f>Nevezés!B17</f>
        <v>0</v>
      </c>
      <c r="C18" s="79">
        <f>Nevezés!C17</f>
        <v>0</v>
      </c>
      <c r="D18" s="110">
        <f t="shared" si="0"/>
        <v>0</v>
      </c>
      <c r="E18" s="111">
        <f t="shared" si="1"/>
        <v>0</v>
      </c>
      <c r="F18" s="214">
        <f>Nevezés!E17</f>
        <v>0</v>
      </c>
      <c r="G18" s="120"/>
      <c r="H18" s="121"/>
      <c r="I18" s="122"/>
      <c r="J18" s="124"/>
      <c r="K18" s="119"/>
      <c r="L18" s="120"/>
      <c r="M18" s="122"/>
      <c r="N18" s="124"/>
      <c r="O18" s="119"/>
      <c r="P18" s="120"/>
      <c r="Q18" s="123"/>
      <c r="R18" s="81">
        <f t="shared" si="2"/>
        <v>0</v>
      </c>
      <c r="S18" s="112">
        <f t="shared" si="3"/>
        <v>0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0</v>
      </c>
      <c r="Y18" s="84">
        <f t="shared" si="7"/>
        <v>0</v>
      </c>
      <c r="Z18" s="78">
        <f>'Alap adatok'!$H$12</f>
        <v>0.13194444444444445</v>
      </c>
      <c r="AA18" s="88" t="s">
        <v>247</v>
      </c>
    </row>
    <row r="19" spans="1:27" ht="15.75" thickBot="1">
      <c r="A19" s="79">
        <f>Nevezés!D18</f>
        <v>0</v>
      </c>
      <c r="B19" s="79">
        <f>Nevezés!B18</f>
        <v>0</v>
      </c>
      <c r="C19" s="79">
        <f>Nevezés!C18</f>
        <v>0</v>
      </c>
      <c r="D19" s="110">
        <f t="shared" si="0"/>
        <v>0</v>
      </c>
      <c r="E19" s="111">
        <f t="shared" si="1"/>
        <v>0</v>
      </c>
      <c r="F19" s="214">
        <f>Nevezés!E18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adatok'!$H$12</f>
        <v>0.13194444444444445</v>
      </c>
      <c r="AA19" s="88" t="s">
        <v>247</v>
      </c>
    </row>
    <row r="20" spans="1:27" ht="15.75" thickBot="1">
      <c r="A20" s="79">
        <f>Nevezés!D19</f>
        <v>0</v>
      </c>
      <c r="B20" s="79">
        <f>Nevezés!B19</f>
        <v>0</v>
      </c>
      <c r="C20" s="79">
        <f>Nevezés!C19</f>
        <v>0</v>
      </c>
      <c r="D20" s="110">
        <f t="shared" si="0"/>
        <v>0</v>
      </c>
      <c r="E20" s="111">
        <f t="shared" si="1"/>
        <v>0</v>
      </c>
      <c r="F20" s="214">
        <f>Nevezés!E19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adatok'!$H$12</f>
        <v>0.13194444444444445</v>
      </c>
      <c r="AA20" s="88" t="s">
        <v>247</v>
      </c>
    </row>
    <row r="21" spans="1:27" ht="15.75" thickBot="1">
      <c r="A21" s="79">
        <f>Nevezés!D20</f>
        <v>0</v>
      </c>
      <c r="B21" s="79">
        <f>Nevezés!B20</f>
        <v>0</v>
      </c>
      <c r="C21" s="79">
        <f>Nevezés!C20</f>
        <v>0</v>
      </c>
      <c r="D21" s="110">
        <f t="shared" si="0"/>
        <v>0</v>
      </c>
      <c r="E21" s="111">
        <f t="shared" si="1"/>
        <v>0</v>
      </c>
      <c r="F21" s="214">
        <f>Nevezés!E20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adatok'!$H$12</f>
        <v>0.13194444444444445</v>
      </c>
      <c r="AA21" s="88" t="s">
        <v>247</v>
      </c>
    </row>
    <row r="22" spans="1:27" ht="15.75" thickBot="1">
      <c r="A22" s="79">
        <f>Nevezés!D21</f>
        <v>0</v>
      </c>
      <c r="B22" s="79">
        <f>Nevezés!B21</f>
        <v>0</v>
      </c>
      <c r="C22" s="79">
        <f>Nevezés!C21</f>
        <v>0</v>
      </c>
      <c r="D22" s="110">
        <f t="shared" si="0"/>
        <v>0</v>
      </c>
      <c r="E22" s="111">
        <f t="shared" si="1"/>
        <v>0</v>
      </c>
      <c r="F22" s="214">
        <f>Nevezés!E21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adatok'!$H$12</f>
        <v>0.13194444444444445</v>
      </c>
      <c r="AA22" s="88" t="s">
        <v>247</v>
      </c>
    </row>
    <row r="23" spans="1:27" ht="15.75" thickBot="1">
      <c r="A23" s="79">
        <f>Nevezés!D22</f>
        <v>0</v>
      </c>
      <c r="B23" s="79">
        <f>Nevezés!B22</f>
        <v>0</v>
      </c>
      <c r="C23" s="79">
        <f>Nevezés!C22</f>
        <v>0</v>
      </c>
      <c r="D23" s="110">
        <f t="shared" si="0"/>
        <v>0</v>
      </c>
      <c r="E23" s="111">
        <f t="shared" si="1"/>
        <v>0</v>
      </c>
      <c r="F23" s="214">
        <f>Nevezés!E22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adatok'!$H$12</f>
        <v>0.13194444444444445</v>
      </c>
      <c r="AA23" s="88" t="s">
        <v>247</v>
      </c>
    </row>
    <row r="24" spans="1:27" ht="15.75" thickBot="1">
      <c r="A24" s="79">
        <f>Nevezés!D23</f>
        <v>0</v>
      </c>
      <c r="B24" s="79">
        <f>Nevezés!B23</f>
        <v>0</v>
      </c>
      <c r="C24" s="79">
        <f>Nevezés!C23</f>
        <v>0</v>
      </c>
      <c r="D24" s="110">
        <f t="shared" si="0"/>
        <v>0</v>
      </c>
      <c r="E24" s="111">
        <f t="shared" si="1"/>
        <v>0</v>
      </c>
      <c r="F24" s="214">
        <f>Nevezés!E23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adatok'!$H$12</f>
        <v>0.13194444444444445</v>
      </c>
      <c r="AA24" s="88" t="s">
        <v>247</v>
      </c>
    </row>
    <row r="25" spans="1:27" ht="15.75" thickBot="1">
      <c r="A25" s="79">
        <f>Nevezés!D24</f>
        <v>0</v>
      </c>
      <c r="B25" s="79">
        <f>Nevezés!B24</f>
        <v>0</v>
      </c>
      <c r="C25" s="79">
        <f>Nevezés!C24</f>
        <v>0</v>
      </c>
      <c r="D25" s="110">
        <f t="shared" si="0"/>
        <v>0</v>
      </c>
      <c r="E25" s="111">
        <f t="shared" si="1"/>
        <v>0</v>
      </c>
      <c r="F25" s="214">
        <f>Nevezés!E24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adatok'!$H$12</f>
        <v>0.13194444444444445</v>
      </c>
      <c r="AA25" s="88" t="s">
        <v>247</v>
      </c>
    </row>
    <row r="26" spans="1:27" ht="15.75" thickBot="1">
      <c r="A26" s="79">
        <f>Nevezés!D25</f>
        <v>0</v>
      </c>
      <c r="B26" s="79">
        <f>Nevezés!B25</f>
        <v>0</v>
      </c>
      <c r="C26" s="79">
        <f>Nevezés!C25</f>
        <v>0</v>
      </c>
      <c r="D26" s="110">
        <f t="shared" si="0"/>
        <v>0</v>
      </c>
      <c r="E26" s="111">
        <f t="shared" si="1"/>
        <v>0</v>
      </c>
      <c r="F26" s="214">
        <f>Nevezés!E25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adatok'!$H$12</f>
        <v>0.13194444444444445</v>
      </c>
      <c r="AA26" s="88" t="s">
        <v>247</v>
      </c>
    </row>
    <row r="27" spans="1:27" ht="15.75" thickBot="1">
      <c r="A27" s="79">
        <f>Nevezés!D26</f>
        <v>0</v>
      </c>
      <c r="B27" s="79">
        <f>Nevezés!B26</f>
        <v>0</v>
      </c>
      <c r="C27" s="79">
        <f>Nevezés!C26</f>
        <v>0</v>
      </c>
      <c r="D27" s="110">
        <f t="shared" si="0"/>
        <v>0</v>
      </c>
      <c r="E27" s="111">
        <f t="shared" si="1"/>
        <v>0</v>
      </c>
      <c r="F27" s="214">
        <f>Nevezés!E26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adatok'!$H$12</f>
        <v>0.13194444444444445</v>
      </c>
      <c r="AA27" s="88" t="s">
        <v>247</v>
      </c>
    </row>
    <row r="28" spans="1:27" ht="15.75" thickBot="1">
      <c r="A28" s="79">
        <f>Nevezés!D27</f>
        <v>0</v>
      </c>
      <c r="B28" s="79">
        <f>Nevezés!B27</f>
        <v>0</v>
      </c>
      <c r="C28" s="79">
        <f>Nevezés!C27</f>
        <v>0</v>
      </c>
      <c r="D28" s="110">
        <f t="shared" si="0"/>
        <v>0</v>
      </c>
      <c r="E28" s="111">
        <f t="shared" si="1"/>
        <v>0</v>
      </c>
      <c r="F28" s="214">
        <f>Nevezés!E27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adatok'!$H$12</f>
        <v>0.13194444444444445</v>
      </c>
      <c r="AA28" s="88" t="s">
        <v>247</v>
      </c>
    </row>
    <row r="29" spans="1:27" ht="15.75" thickBot="1">
      <c r="A29" s="79">
        <f>Nevezés!D28</f>
        <v>0</v>
      </c>
      <c r="B29" s="79">
        <f>Nevezés!B28</f>
        <v>0</v>
      </c>
      <c r="C29" s="79">
        <f>Nevezés!C28</f>
        <v>0</v>
      </c>
      <c r="D29" s="110">
        <f t="shared" si="0"/>
        <v>0</v>
      </c>
      <c r="E29" s="111">
        <f t="shared" si="1"/>
        <v>0</v>
      </c>
      <c r="F29" s="214">
        <f>Nevezés!E28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adatok'!$H$12</f>
        <v>0.13194444444444445</v>
      </c>
      <c r="AA29" s="88" t="s">
        <v>247</v>
      </c>
    </row>
    <row r="30" spans="1:27" ht="15.75" thickBot="1">
      <c r="A30" s="79">
        <f>Nevezés!D29</f>
        <v>0</v>
      </c>
      <c r="B30" s="79">
        <f>Nevezés!B29</f>
        <v>0</v>
      </c>
      <c r="C30" s="79">
        <f>Nevezés!C29</f>
        <v>0</v>
      </c>
      <c r="D30" s="110">
        <f t="shared" si="0"/>
        <v>0</v>
      </c>
      <c r="E30" s="111">
        <f t="shared" si="1"/>
        <v>0</v>
      </c>
      <c r="F30" s="214">
        <f>Nevezés!E29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adatok'!$H$12</f>
        <v>0.13194444444444445</v>
      </c>
      <c r="AA30" s="88" t="s">
        <v>247</v>
      </c>
    </row>
    <row r="31" spans="1:27" ht="15.75" thickBot="1">
      <c r="A31" s="79">
        <f>Nevezés!D30</f>
        <v>0</v>
      </c>
      <c r="B31" s="79">
        <f>Nevezés!B30</f>
        <v>0</v>
      </c>
      <c r="C31" s="79">
        <f>Nevezés!C30</f>
        <v>0</v>
      </c>
      <c r="D31" s="110">
        <f t="shared" si="0"/>
        <v>0</v>
      </c>
      <c r="E31" s="111">
        <f t="shared" si="1"/>
        <v>0</v>
      </c>
      <c r="F31" s="214">
        <f>Nevezés!E30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adatok'!$H$12</f>
        <v>0.13194444444444445</v>
      </c>
      <c r="AA31" s="88" t="s">
        <v>247</v>
      </c>
    </row>
    <row r="32" spans="1:27" ht="15.75" thickBot="1">
      <c r="A32" s="79">
        <f>Nevezés!D31</f>
        <v>0</v>
      </c>
      <c r="B32" s="79">
        <f>Nevezés!B31</f>
        <v>0</v>
      </c>
      <c r="C32" s="79">
        <f>Nevezés!C31</f>
        <v>0</v>
      </c>
      <c r="D32" s="110">
        <f t="shared" si="0"/>
        <v>0</v>
      </c>
      <c r="E32" s="111">
        <f t="shared" si="1"/>
        <v>0</v>
      </c>
      <c r="F32" s="214">
        <f>Nevezés!E31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adatok'!$H$12</f>
        <v>0.13194444444444445</v>
      </c>
      <c r="AA32" s="88" t="s">
        <v>247</v>
      </c>
    </row>
    <row r="33" spans="1:27" ht="15">
      <c r="A33" s="79">
        <f>Nevezés!D32</f>
        <v>0</v>
      </c>
      <c r="B33" s="79">
        <f>Nevezés!B32</f>
        <v>0</v>
      </c>
      <c r="C33" s="79">
        <f>Nevezés!C32</f>
        <v>0</v>
      </c>
      <c r="D33" s="110">
        <f t="shared" si="0"/>
        <v>0</v>
      </c>
      <c r="E33" s="111">
        <f t="shared" si="1"/>
        <v>0</v>
      </c>
      <c r="F33" s="214">
        <f>Nevezés!E32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adatok'!$H$12</f>
        <v>0.13194444444444445</v>
      </c>
      <c r="AA33" s="88" t="s">
        <v>247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Z1:Z2"/>
    <mergeCell ref="S1:S3"/>
    <mergeCell ref="R1:R2"/>
    <mergeCell ref="A1:A3"/>
    <mergeCell ref="T1:T2"/>
    <mergeCell ref="W1:W2"/>
    <mergeCell ref="B2:C2"/>
    <mergeCell ref="E1:E2"/>
    <mergeCell ref="X1:X2"/>
    <mergeCell ref="Y1:Y2"/>
    <mergeCell ref="D1:D2"/>
    <mergeCell ref="I1:L1"/>
    <mergeCell ref="I2:L2"/>
    <mergeCell ref="M2:P2"/>
  </mergeCells>
  <printOptions/>
  <pageMargins left="0.75" right="0.75" top="1" bottom="1" header="0.5" footer="0.5"/>
  <pageSetup horizontalDpi="600" verticalDpi="600" orientation="portrait" paperSize="9" r:id="rId1"/>
  <ignoredErrors>
    <ignoredError sqref="D4" evalError="1"/>
    <ignoredError sqref="F13:F33 F6:F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workbookViewId="0" topLeftCell="A1">
      <pane xSplit="3" topLeftCell="D1" activePane="topRight" state="frozen"/>
      <selection pane="topLeft" activeCell="A1" sqref="A1"/>
      <selection pane="topRight" activeCell="B10" sqref="B10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4" width="9.140625" style="88" customWidth="1"/>
    <col min="15" max="16" width="11.57421875" style="88" customWidth="1"/>
    <col min="17" max="18" width="9.140625" style="88" customWidth="1"/>
    <col min="19" max="19" width="11.57421875" style="88" customWidth="1"/>
    <col min="20" max="22" width="9.140625" style="88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9.140625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5</v>
      </c>
      <c r="AH1" s="440" t="s">
        <v>6</v>
      </c>
    </row>
    <row r="2" spans="1:34" s="87" customFormat="1" ht="36" customHeight="1">
      <c r="A2" s="446"/>
      <c r="B2" s="454" t="s">
        <v>300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.75" thickBot="1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93" t="s">
        <v>20</v>
      </c>
      <c r="O3" s="77" t="s">
        <v>244</v>
      </c>
      <c r="P3" s="106" t="s">
        <v>21</v>
      </c>
      <c r="Q3" s="85" t="s">
        <v>19</v>
      </c>
      <c r="R3" s="93" t="s">
        <v>20</v>
      </c>
      <c r="S3" s="77" t="s">
        <v>244</v>
      </c>
      <c r="T3" s="106" t="s">
        <v>21</v>
      </c>
      <c r="U3" s="85" t="s">
        <v>19</v>
      </c>
      <c r="V3" s="93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.75" thickBot="1">
      <c r="A4" s="79">
        <f>Nevezés!D3</f>
        <v>42</v>
      </c>
      <c r="B4" s="79" t="str">
        <f>Nevezés!B3</f>
        <v>VIRÁG MIKLÓS</v>
      </c>
      <c r="C4" s="79" t="str">
        <f>Nevezés!C3</f>
        <v>SZEPESI ANTAL</v>
      </c>
      <c r="D4" s="223">
        <f>NK_É!D4</f>
        <v>400</v>
      </c>
      <c r="E4" s="224">
        <f>AG4+AF4+AE4+AB4</f>
        <v>0</v>
      </c>
      <c r="F4" s="225">
        <f>SUM(D4:E4)</f>
        <v>400</v>
      </c>
      <c r="G4" s="226">
        <f>NK_É!E4</f>
        <v>0.005023148148148148</v>
      </c>
      <c r="H4" s="227">
        <f>N4+R4+V4</f>
        <v>0.0036342592592592594</v>
      </c>
      <c r="I4" s="228">
        <f>SUM(G4:H4)</f>
        <v>0.008657407407407407</v>
      </c>
      <c r="J4" s="309">
        <f>Nevezés!F3</f>
        <v>0.3986111111111111</v>
      </c>
      <c r="K4" s="120">
        <v>0.5555555555555556</v>
      </c>
      <c r="L4" s="121">
        <v>0</v>
      </c>
      <c r="M4" s="122">
        <v>0</v>
      </c>
      <c r="N4" s="124">
        <v>0.0017476851851851852</v>
      </c>
      <c r="O4" s="119">
        <v>0.44097222222222227</v>
      </c>
      <c r="P4" s="120">
        <v>0.4756944444444444</v>
      </c>
      <c r="Q4" s="122">
        <v>0</v>
      </c>
      <c r="R4" s="124">
        <v>0.001261574074074074</v>
      </c>
      <c r="S4" s="119">
        <v>0.4826388888888889</v>
      </c>
      <c r="T4" s="120">
        <v>0.4909722222222222</v>
      </c>
      <c r="U4" s="122">
        <v>0</v>
      </c>
      <c r="V4" s="124">
        <v>0.000625</v>
      </c>
      <c r="W4" s="119">
        <v>0.5215277777777778</v>
      </c>
      <c r="X4" s="120">
        <v>0.5333333333333333</v>
      </c>
      <c r="Y4" s="123">
        <v>0</v>
      </c>
      <c r="Z4" s="81">
        <f>IF(K4-J4-AA4-AH4&gt;0,K4-J4-AA4-AH4,0)</f>
        <v>0</v>
      </c>
      <c r="AA4" s="112">
        <f>X4-W4+T4-S4+P4-O4</f>
        <v>0.05486111111111103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0</v>
      </c>
      <c r="AG4" s="84">
        <f>Y4</f>
        <v>0</v>
      </c>
      <c r="AH4" s="229">
        <f>'Alap adatok'!$H$13</f>
        <v>0.19444444444444445</v>
      </c>
      <c r="AI4" s="88" t="s">
        <v>247</v>
      </c>
    </row>
    <row r="5" spans="1:35" ht="15.75" thickBot="1">
      <c r="A5" s="79">
        <f>Nevezés!D4</f>
        <v>44</v>
      </c>
      <c r="B5" s="79" t="str">
        <f>Nevezés!B4</f>
        <v>MINTÁL RÓBERT</v>
      </c>
      <c r="C5" s="79" t="str">
        <f>Nevezés!C4</f>
        <v>MINTÁLNÉ VÖRÖS MARIANN</v>
      </c>
      <c r="D5" s="223">
        <f>NK_É!D5</f>
        <v>400</v>
      </c>
      <c r="E5" s="224">
        <f aca="true" t="shared" si="0" ref="E5:E33">AG5+AF5+AE5+AB5</f>
        <v>0</v>
      </c>
      <c r="F5" s="225">
        <f aca="true" t="shared" si="1" ref="F5:F33">SUM(D5:E5)</f>
        <v>400</v>
      </c>
      <c r="G5" s="226">
        <f>NK_É!E5</f>
        <v>0.0031365740740740746</v>
      </c>
      <c r="H5" s="227">
        <f aca="true" t="shared" si="2" ref="H5:H33">N5+R5+V5</f>
        <v>0.0022337962962962962</v>
      </c>
      <c r="I5" s="228">
        <f aca="true" t="shared" si="3" ref="I5:I33">SUM(G5:H5)</f>
        <v>0.005370370370370371</v>
      </c>
      <c r="J5" s="309">
        <f>Nevezés!F4</f>
        <v>0.40347222222222223</v>
      </c>
      <c r="K5" s="134">
        <v>0.58125</v>
      </c>
      <c r="L5" s="135">
        <v>0</v>
      </c>
      <c r="M5" s="136">
        <v>0</v>
      </c>
      <c r="N5" s="137">
        <v>0.0008564814814814815</v>
      </c>
      <c r="O5" s="133">
        <v>0.4444444444444444</v>
      </c>
      <c r="P5" s="134">
        <v>0.4826388888888889</v>
      </c>
      <c r="Q5" s="136">
        <v>0</v>
      </c>
      <c r="R5" s="137">
        <v>0.0006828703703703703</v>
      </c>
      <c r="S5" s="133">
        <v>0.4895833333333333</v>
      </c>
      <c r="T5" s="134">
        <v>0.5</v>
      </c>
      <c r="U5" s="136">
        <v>0</v>
      </c>
      <c r="V5" s="137">
        <v>0.0006944444444444445</v>
      </c>
      <c r="W5" s="133">
        <v>0.5555555555555556</v>
      </c>
      <c r="X5" s="134">
        <v>0.5631944444444444</v>
      </c>
      <c r="Y5" s="138">
        <v>0</v>
      </c>
      <c r="Z5" s="81">
        <f>IF(K5-J5-AA5-AH5&gt;0,K5-J5-AA5-AH5,0)</f>
        <v>0</v>
      </c>
      <c r="AA5" s="112">
        <f aca="true" t="shared" si="4" ref="AA5:AA33">X5-W5+T5-S5+P5-O5</f>
        <v>0.05625000000000002</v>
      </c>
      <c r="AB5" s="82">
        <f>L5*'Alap adatok'!$F$7</f>
        <v>0</v>
      </c>
      <c r="AC5" s="128">
        <f aca="true" t="shared" si="5" ref="AC5:AC33">HOUR(Z5)</f>
        <v>0</v>
      </c>
      <c r="AD5" s="128">
        <f aca="true" t="shared" si="6" ref="AD5:AD33">MINUTE(Z5)</f>
        <v>0</v>
      </c>
      <c r="AE5" s="83">
        <f>(AC5*60+AD5)*'Alap adatok'!$F$8</f>
        <v>0</v>
      </c>
      <c r="AF5" s="84">
        <f aca="true" t="shared" si="7" ref="AF5:AF33">M5+Q5+U5</f>
        <v>0</v>
      </c>
      <c r="AG5" s="84">
        <f aca="true" t="shared" si="8" ref="AG5:AG33">Y5</f>
        <v>0</v>
      </c>
      <c r="AH5" s="229">
        <f>'Alap adatok'!$H$13</f>
        <v>0.19444444444444445</v>
      </c>
      <c r="AI5" s="88" t="s">
        <v>247</v>
      </c>
    </row>
    <row r="6" spans="1:35" ht="15.75" thickBot="1">
      <c r="A6" s="79">
        <f>Nevezés!D5</f>
        <v>48</v>
      </c>
      <c r="B6" s="79" t="str">
        <f>Nevezés!B5</f>
        <v>SZABADI ANDRÁS</v>
      </c>
      <c r="C6" s="79" t="str">
        <f>Nevezés!C5</f>
        <v>SZABADINÉ KRISZTINA</v>
      </c>
      <c r="D6" s="223">
        <f>NK_É!D6</f>
        <v>0</v>
      </c>
      <c r="E6" s="224">
        <f t="shared" si="0"/>
        <v>200</v>
      </c>
      <c r="F6" s="225">
        <f t="shared" si="1"/>
        <v>200</v>
      </c>
      <c r="G6" s="226">
        <f>NK_É!E6</f>
        <v>0.0022337962962962962</v>
      </c>
      <c r="H6" s="227">
        <f t="shared" si="2"/>
        <v>0.001898148148148148</v>
      </c>
      <c r="I6" s="228">
        <f t="shared" si="3"/>
        <v>0.004131944444444444</v>
      </c>
      <c r="J6" s="309">
        <f>Nevezés!F5</f>
        <v>0.3972222222222222</v>
      </c>
      <c r="K6" s="120">
        <v>0.5527777777777778</v>
      </c>
      <c r="L6" s="121">
        <v>0</v>
      </c>
      <c r="M6" s="122">
        <v>200</v>
      </c>
      <c r="N6" s="124">
        <v>0.0006944444444444445</v>
      </c>
      <c r="O6" s="119">
        <v>0.4395833333333334</v>
      </c>
      <c r="P6" s="120">
        <v>0.46875</v>
      </c>
      <c r="Q6" s="122">
        <v>0</v>
      </c>
      <c r="R6" s="124">
        <v>0.0006828703703703703</v>
      </c>
      <c r="S6" s="119">
        <v>0.4756944444444444</v>
      </c>
      <c r="T6" s="120">
        <v>0.48333333333333334</v>
      </c>
      <c r="U6" s="122">
        <v>0</v>
      </c>
      <c r="V6" s="124">
        <v>0.0005208333333333333</v>
      </c>
      <c r="W6" s="119">
        <v>0.5229166666666667</v>
      </c>
      <c r="X6" s="120">
        <v>0.5402777777777777</v>
      </c>
      <c r="Y6" s="123">
        <v>0</v>
      </c>
      <c r="Z6" s="81">
        <f aca="true" t="shared" si="9" ref="Z6:Z33">IF(K6-J6-AA6-AH6&gt;0,K6-J6-AA6-AH6,0)</f>
        <v>0</v>
      </c>
      <c r="AA6" s="112">
        <f t="shared" si="4"/>
        <v>0.05416666666666653</v>
      </c>
      <c r="AB6" s="82">
        <f>L6*'Alap adatok'!$F$7</f>
        <v>0</v>
      </c>
      <c r="AC6" s="128">
        <f t="shared" si="5"/>
        <v>0</v>
      </c>
      <c r="AD6" s="128">
        <f t="shared" si="6"/>
        <v>0</v>
      </c>
      <c r="AE6" s="83">
        <f>(AC6*60+AD6)*'Alap adatok'!$F$8</f>
        <v>0</v>
      </c>
      <c r="AF6" s="84">
        <f t="shared" si="7"/>
        <v>200</v>
      </c>
      <c r="AG6" s="84">
        <f t="shared" si="8"/>
        <v>0</v>
      </c>
      <c r="AH6" s="229">
        <f>'Alap adatok'!$H$13</f>
        <v>0.19444444444444445</v>
      </c>
      <c r="AI6" s="88" t="s">
        <v>247</v>
      </c>
    </row>
    <row r="7" spans="1:35" ht="15.75" thickBot="1">
      <c r="A7" s="79">
        <f>Nevezés!D6</f>
        <v>18</v>
      </c>
      <c r="B7" s="79" t="str">
        <f>Nevezés!B6</f>
        <v>GÖMÖRINÉ CSIBE</v>
      </c>
      <c r="C7" s="79" t="str">
        <f>Nevezés!C6</f>
        <v>GÁSPÁRNÉ KRISZTI </v>
      </c>
      <c r="D7" s="223">
        <f>NK_É!D7</f>
        <v>0</v>
      </c>
      <c r="E7" s="224">
        <f t="shared" si="0"/>
        <v>400</v>
      </c>
      <c r="F7" s="225">
        <f t="shared" si="1"/>
        <v>400</v>
      </c>
      <c r="G7" s="226">
        <f>NK_É!E7</f>
        <v>0.0030902777777777777</v>
      </c>
      <c r="H7" s="227">
        <f t="shared" si="2"/>
        <v>0.0025</v>
      </c>
      <c r="I7" s="228">
        <f t="shared" si="3"/>
        <v>0.005590277777777777</v>
      </c>
      <c r="J7" s="309">
        <f>Nevezés!F6</f>
        <v>0.3909722222222222</v>
      </c>
      <c r="K7" s="134">
        <v>0.5381944444444444</v>
      </c>
      <c r="L7" s="135">
        <v>0</v>
      </c>
      <c r="M7" s="136">
        <v>400</v>
      </c>
      <c r="N7" s="137">
        <v>0.0007291666666666667</v>
      </c>
      <c r="O7" s="133">
        <v>0.43333333333333335</v>
      </c>
      <c r="P7" s="134">
        <v>0.4513888888888889</v>
      </c>
      <c r="Q7" s="136">
        <v>0</v>
      </c>
      <c r="R7" s="137">
        <v>0.0009606481481481481</v>
      </c>
      <c r="S7" s="133">
        <v>0.46875</v>
      </c>
      <c r="T7" s="134">
        <v>0.4756944444444444</v>
      </c>
      <c r="U7" s="136">
        <v>0</v>
      </c>
      <c r="V7" s="137">
        <v>0.0008101851851851852</v>
      </c>
      <c r="W7" s="133">
        <v>0.5166666666666667</v>
      </c>
      <c r="X7" s="134">
        <v>0.5270833333333333</v>
      </c>
      <c r="Y7" s="138">
        <v>0</v>
      </c>
      <c r="Z7" s="81">
        <f t="shared" si="9"/>
        <v>0</v>
      </c>
      <c r="AA7" s="112">
        <f t="shared" si="4"/>
        <v>0.035416666666666596</v>
      </c>
      <c r="AB7" s="82">
        <f>L7*'Alap adatok'!$F$7</f>
        <v>0</v>
      </c>
      <c r="AC7" s="128">
        <f t="shared" si="5"/>
        <v>0</v>
      </c>
      <c r="AD7" s="128">
        <f t="shared" si="6"/>
        <v>0</v>
      </c>
      <c r="AE7" s="83">
        <f>(AC7*60+AD7)*'Alap adatok'!$F$8</f>
        <v>0</v>
      </c>
      <c r="AF7" s="84">
        <f t="shared" si="7"/>
        <v>400</v>
      </c>
      <c r="AG7" s="84">
        <f t="shared" si="8"/>
        <v>0</v>
      </c>
      <c r="AH7" s="229">
        <f>'Alap adatok'!$H$13</f>
        <v>0.19444444444444445</v>
      </c>
      <c r="AI7" s="88" t="s">
        <v>247</v>
      </c>
    </row>
    <row r="8" spans="1:35" ht="15.75" thickBot="1">
      <c r="A8" s="79">
        <f>Nevezés!D7</f>
        <v>43</v>
      </c>
      <c r="B8" s="79" t="str">
        <f>Nevezés!B7</f>
        <v>LAJOS ZALÁN</v>
      </c>
      <c r="C8" s="79" t="str">
        <f>Nevezés!C7</f>
        <v>FARKAS KATALIN SZÖSZI</v>
      </c>
      <c r="D8" s="223">
        <f>NK_É!D8</f>
        <v>0</v>
      </c>
      <c r="E8" s="224">
        <f t="shared" si="0"/>
        <v>0</v>
      </c>
      <c r="F8" s="225">
        <f t="shared" si="1"/>
        <v>0</v>
      </c>
      <c r="G8" s="226">
        <f>NK_É!E8</f>
        <v>0.0021643518518518518</v>
      </c>
      <c r="H8" s="227">
        <f t="shared" si="2"/>
        <v>0.001770833333333333</v>
      </c>
      <c r="I8" s="228">
        <f t="shared" si="3"/>
        <v>0.003935185185185185</v>
      </c>
      <c r="J8" s="309">
        <f>Nevezés!F7</f>
        <v>0.4048611111111111</v>
      </c>
      <c r="K8" s="120">
        <v>0.5604166666666667</v>
      </c>
      <c r="L8" s="121">
        <v>0</v>
      </c>
      <c r="M8" s="122">
        <v>0</v>
      </c>
      <c r="N8" s="124">
        <v>0.0006597222222222221</v>
      </c>
      <c r="O8" s="119">
        <v>0.4583333333333333</v>
      </c>
      <c r="P8" s="120">
        <v>0.4895833333333333</v>
      </c>
      <c r="Q8" s="122">
        <v>0</v>
      </c>
      <c r="R8" s="124">
        <v>0.0005902777777777778</v>
      </c>
      <c r="S8" s="119">
        <v>0.4979166666666666</v>
      </c>
      <c r="T8" s="120">
        <v>0.5069444444444444</v>
      </c>
      <c r="U8" s="122">
        <v>0</v>
      </c>
      <c r="V8" s="124">
        <v>0.0005208333333333333</v>
      </c>
      <c r="W8" s="119">
        <v>0.5381944444444444</v>
      </c>
      <c r="X8" s="120">
        <v>0.548611111111111</v>
      </c>
      <c r="Y8" s="123">
        <v>0</v>
      </c>
      <c r="Z8" s="81">
        <f t="shared" si="9"/>
        <v>0</v>
      </c>
      <c r="AA8" s="112">
        <f t="shared" si="4"/>
        <v>0.05069444444444443</v>
      </c>
      <c r="AB8" s="82">
        <f>L8*'Alap adatok'!$F$7</f>
        <v>0</v>
      </c>
      <c r="AC8" s="128">
        <f t="shared" si="5"/>
        <v>0</v>
      </c>
      <c r="AD8" s="128">
        <f t="shared" si="6"/>
        <v>0</v>
      </c>
      <c r="AE8" s="83">
        <f>(AC8*60+AD8)*'Alap adatok'!$F$8</f>
        <v>0</v>
      </c>
      <c r="AF8" s="84">
        <f t="shared" si="7"/>
        <v>0</v>
      </c>
      <c r="AG8" s="84">
        <f t="shared" si="8"/>
        <v>0</v>
      </c>
      <c r="AH8" s="229">
        <f>'Alap adatok'!$H$13</f>
        <v>0.19444444444444445</v>
      </c>
      <c r="AI8" s="88" t="s">
        <v>247</v>
      </c>
    </row>
    <row r="9" spans="1:35" ht="15.75" thickBot="1">
      <c r="A9" s="79">
        <f>Nevezés!D8</f>
        <v>20</v>
      </c>
      <c r="B9" s="79" t="str">
        <f>Nevezés!B8</f>
        <v>SZEGEDI PÁL</v>
      </c>
      <c r="C9" s="79" t="str">
        <f>Nevezés!C8</f>
        <v>BODOR TÓTH ZOLTÁN</v>
      </c>
      <c r="D9" s="223">
        <f>NK_É!D9</f>
        <v>100</v>
      </c>
      <c r="E9" s="224">
        <f t="shared" si="0"/>
        <v>0</v>
      </c>
      <c r="F9" s="225">
        <f t="shared" si="1"/>
        <v>100</v>
      </c>
      <c r="G9" s="226">
        <f>NK_É!E9</f>
        <v>0.0021527777777777778</v>
      </c>
      <c r="H9" s="227">
        <f t="shared" si="2"/>
        <v>0.002002314814814815</v>
      </c>
      <c r="I9" s="228">
        <f t="shared" si="3"/>
        <v>0.004155092592592592</v>
      </c>
      <c r="J9" s="309">
        <f>Nevezés!F8</f>
        <v>0.3951388888888889</v>
      </c>
      <c r="K9" s="134">
        <v>0.5423611111111112</v>
      </c>
      <c r="L9" s="135">
        <v>0</v>
      </c>
      <c r="M9" s="136">
        <v>0</v>
      </c>
      <c r="N9" s="137">
        <v>0.000798611111111111</v>
      </c>
      <c r="O9" s="133">
        <v>0.43402777777777773</v>
      </c>
      <c r="P9" s="134">
        <v>0.4583333333333333</v>
      </c>
      <c r="Q9" s="136">
        <v>0</v>
      </c>
      <c r="R9" s="137">
        <v>0.0006134259259259259</v>
      </c>
      <c r="S9" s="133">
        <v>0.4305555555555556</v>
      </c>
      <c r="T9" s="134">
        <v>0.48125</v>
      </c>
      <c r="U9" s="136">
        <v>0</v>
      </c>
      <c r="V9" s="137">
        <v>0.0005902777777777778</v>
      </c>
      <c r="W9" s="133">
        <v>0.513888888888889</v>
      </c>
      <c r="X9" s="134">
        <v>0.5194444444444445</v>
      </c>
      <c r="Y9" s="138">
        <v>0</v>
      </c>
      <c r="Z9" s="81">
        <f t="shared" si="9"/>
        <v>0</v>
      </c>
      <c r="AA9" s="112">
        <f t="shared" si="4"/>
        <v>0.08055555555555555</v>
      </c>
      <c r="AB9" s="82">
        <f>L9*'Alap adatok'!$F$7</f>
        <v>0</v>
      </c>
      <c r="AC9" s="128">
        <f t="shared" si="5"/>
        <v>0</v>
      </c>
      <c r="AD9" s="128">
        <f t="shared" si="6"/>
        <v>0</v>
      </c>
      <c r="AE9" s="83">
        <f>(AC9*60+AD9)*'Alap adatok'!$F$8</f>
        <v>0</v>
      </c>
      <c r="AF9" s="84">
        <f t="shared" si="7"/>
        <v>0</v>
      </c>
      <c r="AG9" s="84">
        <f t="shared" si="8"/>
        <v>0</v>
      </c>
      <c r="AH9" s="229">
        <f>'Alap adatok'!$H$13</f>
        <v>0.19444444444444445</v>
      </c>
      <c r="AI9" s="88" t="s">
        <v>247</v>
      </c>
    </row>
    <row r="10" spans="1:35" ht="15.75" thickBot="1">
      <c r="A10" s="79">
        <f>Nevezés!D9</f>
        <v>8</v>
      </c>
      <c r="B10" s="79" t="str">
        <f>Nevezés!B9</f>
        <v>FEHÉR FERENC</v>
      </c>
      <c r="C10" s="79" t="str">
        <f>Nevezés!C9</f>
        <v>HORNYIK TAMÁS</v>
      </c>
      <c r="D10" s="223">
        <f>NK_É!D10</f>
        <v>0</v>
      </c>
      <c r="E10" s="224">
        <f t="shared" si="0"/>
        <v>0</v>
      </c>
      <c r="F10" s="225">
        <f t="shared" si="1"/>
        <v>0</v>
      </c>
      <c r="G10" s="226">
        <f>NK_É!E10</f>
        <v>0.002743055555555556</v>
      </c>
      <c r="H10" s="227">
        <f t="shared" si="2"/>
        <v>0.001898148148148148</v>
      </c>
      <c r="I10" s="228">
        <f t="shared" si="3"/>
        <v>0.004641203703703704</v>
      </c>
      <c r="J10" s="309">
        <f>Nevezés!F9</f>
        <v>0.39375</v>
      </c>
      <c r="K10" s="120">
        <v>0.6201388888888889</v>
      </c>
      <c r="L10" s="121">
        <v>0</v>
      </c>
      <c r="M10" s="122">
        <v>0</v>
      </c>
      <c r="N10" s="124">
        <v>0.0007060185185185185</v>
      </c>
      <c r="O10" s="119">
        <v>0.43333333333333335</v>
      </c>
      <c r="P10" s="120">
        <v>0.4527777777777778</v>
      </c>
      <c r="Q10" s="122">
        <v>0</v>
      </c>
      <c r="R10" s="124">
        <v>0.0006018518518518519</v>
      </c>
      <c r="S10" s="119">
        <v>0.4756944444444444</v>
      </c>
      <c r="T10" s="120">
        <v>0.4826388888888889</v>
      </c>
      <c r="U10" s="122">
        <v>0</v>
      </c>
      <c r="V10" s="124">
        <v>0.0005902777777777778</v>
      </c>
      <c r="W10" s="119">
        <v>0.5729166666666666</v>
      </c>
      <c r="X10" s="120">
        <v>0.5833333333333334</v>
      </c>
      <c r="Y10" s="123">
        <v>0</v>
      </c>
      <c r="Z10" s="81">
        <f t="shared" si="9"/>
        <v>0</v>
      </c>
      <c r="AA10" s="112">
        <f t="shared" si="4"/>
        <v>0.03680555555555565</v>
      </c>
      <c r="AB10" s="82">
        <f>L10*'Alap adatok'!$F$7</f>
        <v>0</v>
      </c>
      <c r="AC10" s="128">
        <f t="shared" si="5"/>
        <v>0</v>
      </c>
      <c r="AD10" s="128">
        <f t="shared" si="6"/>
        <v>0</v>
      </c>
      <c r="AE10" s="83">
        <f>(AC10*60+AD10)*'Alap adatok'!$F$8</f>
        <v>0</v>
      </c>
      <c r="AF10" s="84">
        <f t="shared" si="7"/>
        <v>0</v>
      </c>
      <c r="AG10" s="84">
        <f t="shared" si="8"/>
        <v>0</v>
      </c>
      <c r="AH10" s="229">
        <f>'Alap adatok'!$H$13</f>
        <v>0.19444444444444445</v>
      </c>
      <c r="AI10" s="88" t="s">
        <v>247</v>
      </c>
    </row>
    <row r="11" spans="1:35" ht="15.75" thickBot="1">
      <c r="A11" s="79">
        <f>Nevezés!D10</f>
        <v>0</v>
      </c>
      <c r="B11" s="79">
        <f>Nevezés!B10</f>
        <v>0</v>
      </c>
      <c r="C11" s="79">
        <f>Nevezés!C10</f>
        <v>0</v>
      </c>
      <c r="D11" s="223">
        <f>NK_É!D11</f>
        <v>0</v>
      </c>
      <c r="E11" s="224">
        <f t="shared" si="0"/>
        <v>0</v>
      </c>
      <c r="F11" s="225">
        <f t="shared" si="1"/>
        <v>0</v>
      </c>
      <c r="G11" s="226">
        <f>NK_É!E11</f>
        <v>0</v>
      </c>
      <c r="H11" s="227">
        <f t="shared" si="2"/>
        <v>0</v>
      </c>
      <c r="I11" s="228">
        <f t="shared" si="3"/>
        <v>0</v>
      </c>
      <c r="J11" s="309">
        <f>Nevezés!F10</f>
        <v>0</v>
      </c>
      <c r="K11" s="134"/>
      <c r="L11" s="135"/>
      <c r="M11" s="136"/>
      <c r="N11" s="137"/>
      <c r="O11" s="133"/>
      <c r="P11" s="134"/>
      <c r="Q11" s="136"/>
      <c r="R11" s="137"/>
      <c r="S11" s="133"/>
      <c r="T11" s="134"/>
      <c r="U11" s="136"/>
      <c r="V11" s="137"/>
      <c r="W11" s="133"/>
      <c r="X11" s="134"/>
      <c r="Y11" s="138"/>
      <c r="Z11" s="81">
        <f t="shared" si="9"/>
        <v>0</v>
      </c>
      <c r="AA11" s="112">
        <f t="shared" si="4"/>
        <v>0</v>
      </c>
      <c r="AB11" s="82">
        <f>L11*'Alap adatok'!$F$7</f>
        <v>0</v>
      </c>
      <c r="AC11" s="128">
        <f t="shared" si="5"/>
        <v>0</v>
      </c>
      <c r="AD11" s="128">
        <f t="shared" si="6"/>
        <v>0</v>
      </c>
      <c r="AE11" s="83">
        <f>(AC11*60+AD11)*'Alap adatok'!$F$8</f>
        <v>0</v>
      </c>
      <c r="AF11" s="84">
        <f t="shared" si="7"/>
        <v>0</v>
      </c>
      <c r="AG11" s="84">
        <f t="shared" si="8"/>
        <v>0</v>
      </c>
      <c r="AH11" s="229">
        <f>'Alap adatok'!$H$13</f>
        <v>0.19444444444444445</v>
      </c>
      <c r="AI11" s="88" t="s">
        <v>247</v>
      </c>
    </row>
    <row r="12" spans="1:35" ht="15.75" thickBot="1">
      <c r="A12" s="79">
        <f>Nevezés!D11</f>
        <v>0</v>
      </c>
      <c r="B12" s="79">
        <f>Nevezés!B11</f>
        <v>0</v>
      </c>
      <c r="C12" s="79">
        <f>Nevezés!C11</f>
        <v>0</v>
      </c>
      <c r="D12" s="223">
        <f>NK_É!D12</f>
        <v>0</v>
      </c>
      <c r="E12" s="224">
        <f t="shared" si="0"/>
        <v>0</v>
      </c>
      <c r="F12" s="225">
        <f t="shared" si="1"/>
        <v>0</v>
      </c>
      <c r="G12" s="226">
        <f>NK_É!E12</f>
        <v>0</v>
      </c>
      <c r="H12" s="227">
        <f t="shared" si="2"/>
        <v>0</v>
      </c>
      <c r="I12" s="228">
        <f t="shared" si="3"/>
        <v>0</v>
      </c>
      <c r="J12" s="309">
        <f>Nevezés!F11</f>
        <v>0</v>
      </c>
      <c r="K12" s="120"/>
      <c r="L12" s="121"/>
      <c r="M12" s="122"/>
      <c r="N12" s="124"/>
      <c r="O12" s="119"/>
      <c r="P12" s="120"/>
      <c r="Q12" s="122"/>
      <c r="R12" s="124"/>
      <c r="S12" s="119"/>
      <c r="T12" s="120"/>
      <c r="U12" s="122"/>
      <c r="V12" s="124"/>
      <c r="W12" s="119"/>
      <c r="X12" s="120"/>
      <c r="Y12" s="123"/>
      <c r="Z12" s="81">
        <f t="shared" si="9"/>
        <v>0</v>
      </c>
      <c r="AA12" s="112">
        <f t="shared" si="4"/>
        <v>0</v>
      </c>
      <c r="AB12" s="82">
        <f>L12*'Alap adatok'!$F$7</f>
        <v>0</v>
      </c>
      <c r="AC12" s="128">
        <f t="shared" si="5"/>
        <v>0</v>
      </c>
      <c r="AD12" s="128">
        <f t="shared" si="6"/>
        <v>0</v>
      </c>
      <c r="AE12" s="83">
        <f>(AC12*60+AD12)*'Alap adatok'!$F$8</f>
        <v>0</v>
      </c>
      <c r="AF12" s="84">
        <f t="shared" si="7"/>
        <v>0</v>
      </c>
      <c r="AG12" s="84">
        <f t="shared" si="8"/>
        <v>0</v>
      </c>
      <c r="AH12" s="229">
        <f>'Alap adatok'!$H$13</f>
        <v>0.19444444444444445</v>
      </c>
      <c r="AI12" s="88" t="s">
        <v>247</v>
      </c>
    </row>
    <row r="13" spans="1:35" ht="15.75" thickBot="1">
      <c r="A13" s="79">
        <f>Nevezés!D12</f>
        <v>0</v>
      </c>
      <c r="B13" s="79">
        <f>Nevezés!B12</f>
        <v>0</v>
      </c>
      <c r="C13" s="79">
        <f>Nevezés!C12</f>
        <v>0</v>
      </c>
      <c r="D13" s="223">
        <f>NK_É!D13</f>
        <v>0</v>
      </c>
      <c r="E13" s="224">
        <f t="shared" si="0"/>
        <v>0</v>
      </c>
      <c r="F13" s="225">
        <f t="shared" si="1"/>
        <v>0</v>
      </c>
      <c r="G13" s="226">
        <f>NK_É!E13</f>
        <v>0</v>
      </c>
      <c r="H13" s="227">
        <f t="shared" si="2"/>
        <v>0</v>
      </c>
      <c r="I13" s="228">
        <f t="shared" si="3"/>
        <v>0</v>
      </c>
      <c r="J13" s="309">
        <f>Nevezés!F12</f>
        <v>0</v>
      </c>
      <c r="K13" s="134"/>
      <c r="L13" s="135"/>
      <c r="M13" s="136"/>
      <c r="N13" s="137"/>
      <c r="O13" s="133"/>
      <c r="P13" s="134"/>
      <c r="Q13" s="136"/>
      <c r="R13" s="137"/>
      <c r="S13" s="133"/>
      <c r="T13" s="134"/>
      <c r="U13" s="136"/>
      <c r="V13" s="137"/>
      <c r="W13" s="133"/>
      <c r="X13" s="134"/>
      <c r="Y13" s="138"/>
      <c r="Z13" s="81">
        <f t="shared" si="9"/>
        <v>0</v>
      </c>
      <c r="AA13" s="112">
        <f t="shared" si="4"/>
        <v>0</v>
      </c>
      <c r="AB13" s="82">
        <f>L13*'Alap adatok'!$F$7</f>
        <v>0</v>
      </c>
      <c r="AC13" s="128">
        <f t="shared" si="5"/>
        <v>0</v>
      </c>
      <c r="AD13" s="128">
        <f t="shared" si="6"/>
        <v>0</v>
      </c>
      <c r="AE13" s="83">
        <f>(AC13*60+AD13)*'Alap adatok'!$F$8</f>
        <v>0</v>
      </c>
      <c r="AF13" s="84">
        <f t="shared" si="7"/>
        <v>0</v>
      </c>
      <c r="AG13" s="84">
        <f t="shared" si="8"/>
        <v>0</v>
      </c>
      <c r="AH13" s="229">
        <f>'Alap adatok'!$H$13</f>
        <v>0.19444444444444445</v>
      </c>
      <c r="AI13" s="88" t="s">
        <v>247</v>
      </c>
    </row>
    <row r="14" spans="1:35" ht="15.75" thickBot="1">
      <c r="A14" s="79">
        <f>Nevezés!D13</f>
        <v>0</v>
      </c>
      <c r="B14" s="79">
        <f>Nevezés!B13</f>
        <v>0</v>
      </c>
      <c r="C14" s="79">
        <f>Nevezés!C13</f>
        <v>0</v>
      </c>
      <c r="D14" s="223">
        <f>NK_É!D14</f>
        <v>0</v>
      </c>
      <c r="E14" s="224">
        <f t="shared" si="0"/>
        <v>0</v>
      </c>
      <c r="F14" s="225">
        <f t="shared" si="1"/>
        <v>0</v>
      </c>
      <c r="G14" s="226">
        <f>NK_É!E14</f>
        <v>0</v>
      </c>
      <c r="H14" s="227">
        <f t="shared" si="2"/>
        <v>0</v>
      </c>
      <c r="I14" s="228">
        <f t="shared" si="3"/>
        <v>0</v>
      </c>
      <c r="J14" s="309">
        <f>Nevezés!F13</f>
        <v>0</v>
      </c>
      <c r="K14" s="120"/>
      <c r="L14" s="121"/>
      <c r="M14" s="122"/>
      <c r="N14" s="124"/>
      <c r="O14" s="119"/>
      <c r="P14" s="120"/>
      <c r="Q14" s="122"/>
      <c r="R14" s="124"/>
      <c r="S14" s="119"/>
      <c r="T14" s="120"/>
      <c r="U14" s="122"/>
      <c r="V14" s="124"/>
      <c r="W14" s="119"/>
      <c r="X14" s="120"/>
      <c r="Y14" s="123"/>
      <c r="Z14" s="81">
        <f t="shared" si="9"/>
        <v>0</v>
      </c>
      <c r="AA14" s="112">
        <f t="shared" si="4"/>
        <v>0</v>
      </c>
      <c r="AB14" s="82">
        <f>L14*'Alap adatok'!$F$7</f>
        <v>0</v>
      </c>
      <c r="AC14" s="128">
        <f t="shared" si="5"/>
        <v>0</v>
      </c>
      <c r="AD14" s="128">
        <f t="shared" si="6"/>
        <v>0</v>
      </c>
      <c r="AE14" s="83">
        <f>(AC14*60+AD14)*'Alap adatok'!$F$8</f>
        <v>0</v>
      </c>
      <c r="AF14" s="84">
        <f t="shared" si="7"/>
        <v>0</v>
      </c>
      <c r="AG14" s="84">
        <f t="shared" si="8"/>
        <v>0</v>
      </c>
      <c r="AH14" s="229">
        <f>'Alap adatok'!$H$13</f>
        <v>0.19444444444444445</v>
      </c>
      <c r="AI14" s="88" t="s">
        <v>247</v>
      </c>
    </row>
    <row r="15" spans="1:35" ht="15.75" thickBot="1">
      <c r="A15" s="79">
        <f>Nevezés!D14</f>
        <v>0</v>
      </c>
      <c r="B15" s="79">
        <f>Nevezés!B14</f>
        <v>0</v>
      </c>
      <c r="C15" s="79">
        <f>Nevezés!C14</f>
        <v>0</v>
      </c>
      <c r="D15" s="223">
        <f>NK_É!D15</f>
        <v>0</v>
      </c>
      <c r="E15" s="224">
        <f t="shared" si="0"/>
        <v>0</v>
      </c>
      <c r="F15" s="225">
        <f t="shared" si="1"/>
        <v>0</v>
      </c>
      <c r="G15" s="226">
        <f>NK_É!E15</f>
        <v>0</v>
      </c>
      <c r="H15" s="227">
        <f t="shared" si="2"/>
        <v>0</v>
      </c>
      <c r="I15" s="228">
        <f t="shared" si="3"/>
        <v>0</v>
      </c>
      <c r="J15" s="309">
        <f>Nevezés!F14</f>
        <v>0</v>
      </c>
      <c r="K15" s="134"/>
      <c r="L15" s="135"/>
      <c r="M15" s="136"/>
      <c r="N15" s="137"/>
      <c r="O15" s="133"/>
      <c r="P15" s="134"/>
      <c r="Q15" s="136"/>
      <c r="R15" s="137"/>
      <c r="S15" s="133"/>
      <c r="T15" s="134"/>
      <c r="U15" s="136"/>
      <c r="V15" s="137"/>
      <c r="W15" s="133"/>
      <c r="X15" s="134"/>
      <c r="Y15" s="138"/>
      <c r="Z15" s="81">
        <f t="shared" si="9"/>
        <v>0</v>
      </c>
      <c r="AA15" s="112">
        <f t="shared" si="4"/>
        <v>0</v>
      </c>
      <c r="AB15" s="82">
        <f>L15*'Alap adatok'!$F$7</f>
        <v>0</v>
      </c>
      <c r="AC15" s="128">
        <f t="shared" si="5"/>
        <v>0</v>
      </c>
      <c r="AD15" s="128">
        <f t="shared" si="6"/>
        <v>0</v>
      </c>
      <c r="AE15" s="83">
        <f>(AC15*60+AD15)*'Alap adatok'!$F$8</f>
        <v>0</v>
      </c>
      <c r="AF15" s="84">
        <f t="shared" si="7"/>
        <v>0</v>
      </c>
      <c r="AG15" s="84">
        <f t="shared" si="8"/>
        <v>0</v>
      </c>
      <c r="AH15" s="229">
        <f>'Alap adatok'!$H$13</f>
        <v>0.19444444444444445</v>
      </c>
      <c r="AI15" s="88" t="s">
        <v>247</v>
      </c>
    </row>
    <row r="16" spans="1:35" ht="15.75" thickBot="1">
      <c r="A16" s="79">
        <f>Nevezés!D15</f>
        <v>0</v>
      </c>
      <c r="B16" s="79">
        <f>Nevezés!B15</f>
        <v>0</v>
      </c>
      <c r="C16" s="79">
        <f>Nevezés!C15</f>
        <v>0</v>
      </c>
      <c r="D16" s="223">
        <f>NK_É!D16</f>
        <v>0</v>
      </c>
      <c r="E16" s="224">
        <f t="shared" si="0"/>
        <v>0</v>
      </c>
      <c r="F16" s="225">
        <f t="shared" si="1"/>
        <v>0</v>
      </c>
      <c r="G16" s="226">
        <f>NK_É!E16</f>
        <v>0</v>
      </c>
      <c r="H16" s="227">
        <f t="shared" si="2"/>
        <v>0</v>
      </c>
      <c r="I16" s="228">
        <f t="shared" si="3"/>
        <v>0</v>
      </c>
      <c r="J16" s="309">
        <f>Nevezés!F15</f>
        <v>0</v>
      </c>
      <c r="K16" s="120"/>
      <c r="L16" s="121"/>
      <c r="M16" s="122"/>
      <c r="N16" s="124"/>
      <c r="O16" s="119"/>
      <c r="P16" s="120"/>
      <c r="Q16" s="122"/>
      <c r="R16" s="124"/>
      <c r="S16" s="119"/>
      <c r="T16" s="120"/>
      <c r="U16" s="122"/>
      <c r="V16" s="124"/>
      <c r="W16" s="119"/>
      <c r="X16" s="120"/>
      <c r="Y16" s="123"/>
      <c r="Z16" s="81">
        <f t="shared" si="9"/>
        <v>0</v>
      </c>
      <c r="AA16" s="112">
        <f t="shared" si="4"/>
        <v>0</v>
      </c>
      <c r="AB16" s="82">
        <f>L16*'Alap adatok'!$F$7</f>
        <v>0</v>
      </c>
      <c r="AC16" s="128">
        <f t="shared" si="5"/>
        <v>0</v>
      </c>
      <c r="AD16" s="128">
        <f t="shared" si="6"/>
        <v>0</v>
      </c>
      <c r="AE16" s="83">
        <f>(AC16*60+AD16)*'Alap adatok'!$F$8</f>
        <v>0</v>
      </c>
      <c r="AF16" s="84">
        <f t="shared" si="7"/>
        <v>0</v>
      </c>
      <c r="AG16" s="84">
        <f t="shared" si="8"/>
        <v>0</v>
      </c>
      <c r="AH16" s="229">
        <f>'Alap adatok'!$H$13</f>
        <v>0.19444444444444445</v>
      </c>
      <c r="AI16" s="88" t="s">
        <v>247</v>
      </c>
    </row>
    <row r="17" spans="1:35" ht="15.75" thickBot="1">
      <c r="A17" s="79">
        <f>Nevezés!D16</f>
        <v>0</v>
      </c>
      <c r="B17" s="79">
        <f>Nevezés!B16</f>
        <v>0</v>
      </c>
      <c r="C17" s="79">
        <f>Nevezés!C16</f>
        <v>0</v>
      </c>
      <c r="D17" s="223">
        <f>NK_É!D17</f>
        <v>0</v>
      </c>
      <c r="E17" s="224">
        <f t="shared" si="0"/>
        <v>0</v>
      </c>
      <c r="F17" s="225">
        <f t="shared" si="1"/>
        <v>0</v>
      </c>
      <c r="G17" s="226">
        <f>NK_É!E17</f>
        <v>0</v>
      </c>
      <c r="H17" s="227">
        <f t="shared" si="2"/>
        <v>0</v>
      </c>
      <c r="I17" s="228">
        <f t="shared" si="3"/>
        <v>0</v>
      </c>
      <c r="J17" s="309">
        <f>Nevezés!F16</f>
        <v>0</v>
      </c>
      <c r="K17" s="134"/>
      <c r="L17" s="135"/>
      <c r="M17" s="136"/>
      <c r="N17" s="137"/>
      <c r="O17" s="133"/>
      <c r="P17" s="134"/>
      <c r="Q17" s="136"/>
      <c r="R17" s="137"/>
      <c r="S17" s="133"/>
      <c r="T17" s="134"/>
      <c r="U17" s="136"/>
      <c r="V17" s="137"/>
      <c r="W17" s="133"/>
      <c r="X17" s="134"/>
      <c r="Y17" s="138"/>
      <c r="Z17" s="81">
        <f t="shared" si="9"/>
        <v>0</v>
      </c>
      <c r="AA17" s="112">
        <f t="shared" si="4"/>
        <v>0</v>
      </c>
      <c r="AB17" s="82">
        <f>L17*'Alap adatok'!$F$7</f>
        <v>0</v>
      </c>
      <c r="AC17" s="128">
        <f t="shared" si="5"/>
        <v>0</v>
      </c>
      <c r="AD17" s="128">
        <f t="shared" si="6"/>
        <v>0</v>
      </c>
      <c r="AE17" s="83">
        <f>(AC17*60+AD17)*'Alap adatok'!$F$8</f>
        <v>0</v>
      </c>
      <c r="AF17" s="84">
        <f t="shared" si="7"/>
        <v>0</v>
      </c>
      <c r="AG17" s="84">
        <f t="shared" si="8"/>
        <v>0</v>
      </c>
      <c r="AH17" s="229">
        <f>'Alap adatok'!$H$13</f>
        <v>0.19444444444444445</v>
      </c>
      <c r="AI17" s="88" t="s">
        <v>247</v>
      </c>
    </row>
    <row r="18" spans="1:35" ht="15.75" thickBot="1">
      <c r="A18" s="79">
        <f>Nevezés!D17</f>
        <v>0</v>
      </c>
      <c r="B18" s="79">
        <f>Nevezés!B17</f>
        <v>0</v>
      </c>
      <c r="C18" s="79">
        <f>Nevezés!C17</f>
        <v>0</v>
      </c>
      <c r="D18" s="223">
        <f>NK_É!D18</f>
        <v>0</v>
      </c>
      <c r="E18" s="224">
        <f t="shared" si="0"/>
        <v>0</v>
      </c>
      <c r="F18" s="225">
        <f t="shared" si="1"/>
        <v>0</v>
      </c>
      <c r="G18" s="226">
        <f>NK_É!E18</f>
        <v>0</v>
      </c>
      <c r="H18" s="227">
        <f t="shared" si="2"/>
        <v>0</v>
      </c>
      <c r="I18" s="228">
        <f t="shared" si="3"/>
        <v>0</v>
      </c>
      <c r="J18" s="309">
        <f>Nevezés!F17</f>
        <v>0</v>
      </c>
      <c r="K18" s="120"/>
      <c r="L18" s="121"/>
      <c r="M18" s="122"/>
      <c r="N18" s="124"/>
      <c r="O18" s="119"/>
      <c r="P18" s="120"/>
      <c r="Q18" s="122"/>
      <c r="R18" s="124"/>
      <c r="S18" s="119"/>
      <c r="T18" s="120"/>
      <c r="U18" s="122"/>
      <c r="V18" s="124"/>
      <c r="W18" s="119"/>
      <c r="X18" s="120"/>
      <c r="Y18" s="123"/>
      <c r="Z18" s="81">
        <f t="shared" si="9"/>
        <v>0</v>
      </c>
      <c r="AA18" s="112">
        <f t="shared" si="4"/>
        <v>0</v>
      </c>
      <c r="AB18" s="82">
        <f>L18*'Alap adatok'!$F$7</f>
        <v>0</v>
      </c>
      <c r="AC18" s="128">
        <f t="shared" si="5"/>
        <v>0</v>
      </c>
      <c r="AD18" s="128">
        <f t="shared" si="6"/>
        <v>0</v>
      </c>
      <c r="AE18" s="83">
        <f>(AC18*60+AD18)*'Alap adatok'!$F$8</f>
        <v>0</v>
      </c>
      <c r="AF18" s="84">
        <f t="shared" si="7"/>
        <v>0</v>
      </c>
      <c r="AG18" s="84">
        <f t="shared" si="8"/>
        <v>0</v>
      </c>
      <c r="AH18" s="229">
        <f>'Alap adatok'!$H$13</f>
        <v>0.19444444444444445</v>
      </c>
      <c r="AI18" s="88" t="s">
        <v>247</v>
      </c>
    </row>
    <row r="19" spans="1:35" ht="15.75" thickBot="1">
      <c r="A19" s="79">
        <f>Nevezés!D18</f>
        <v>0</v>
      </c>
      <c r="B19" s="79">
        <f>Nevezés!B18</f>
        <v>0</v>
      </c>
      <c r="C19" s="79">
        <f>Nevezés!C18</f>
        <v>0</v>
      </c>
      <c r="D19" s="223">
        <f>NK_É!D19</f>
        <v>0</v>
      </c>
      <c r="E19" s="224">
        <f t="shared" si="0"/>
        <v>0</v>
      </c>
      <c r="F19" s="225">
        <f t="shared" si="1"/>
        <v>0</v>
      </c>
      <c r="G19" s="226">
        <f>NK_É!E19</f>
        <v>0</v>
      </c>
      <c r="H19" s="227">
        <f t="shared" si="2"/>
        <v>0</v>
      </c>
      <c r="I19" s="228">
        <f t="shared" si="3"/>
        <v>0</v>
      </c>
      <c r="J19" s="309">
        <f>Nevezés!F18</f>
        <v>0</v>
      </c>
      <c r="K19" s="134"/>
      <c r="L19" s="135"/>
      <c r="M19" s="136"/>
      <c r="N19" s="137"/>
      <c r="O19" s="133"/>
      <c r="P19" s="134"/>
      <c r="Q19" s="136"/>
      <c r="R19" s="137"/>
      <c r="S19" s="133"/>
      <c r="T19" s="134"/>
      <c r="U19" s="136"/>
      <c r="V19" s="137"/>
      <c r="W19" s="133"/>
      <c r="X19" s="134"/>
      <c r="Y19" s="138"/>
      <c r="Z19" s="81">
        <f t="shared" si="9"/>
        <v>0</v>
      </c>
      <c r="AA19" s="112">
        <f t="shared" si="4"/>
        <v>0</v>
      </c>
      <c r="AB19" s="82">
        <f>L19*'Alap adatok'!$F$7</f>
        <v>0</v>
      </c>
      <c r="AC19" s="128">
        <f t="shared" si="5"/>
        <v>0</v>
      </c>
      <c r="AD19" s="128">
        <f t="shared" si="6"/>
        <v>0</v>
      </c>
      <c r="AE19" s="83">
        <f>(AC19*60+AD19)*'Alap adatok'!$F$8</f>
        <v>0</v>
      </c>
      <c r="AF19" s="84">
        <f t="shared" si="7"/>
        <v>0</v>
      </c>
      <c r="AG19" s="84">
        <f t="shared" si="8"/>
        <v>0</v>
      </c>
      <c r="AH19" s="229">
        <f>'Alap adatok'!$H$13</f>
        <v>0.19444444444444445</v>
      </c>
      <c r="AI19" s="88" t="s">
        <v>247</v>
      </c>
    </row>
    <row r="20" spans="1:35" ht="15.75" thickBot="1">
      <c r="A20" s="79">
        <f>Nevezés!D19</f>
        <v>0</v>
      </c>
      <c r="B20" s="79">
        <f>Nevezés!B19</f>
        <v>0</v>
      </c>
      <c r="C20" s="79">
        <f>Nevezés!C19</f>
        <v>0</v>
      </c>
      <c r="D20" s="223">
        <f>NK_É!D20</f>
        <v>0</v>
      </c>
      <c r="E20" s="224">
        <f t="shared" si="0"/>
        <v>0</v>
      </c>
      <c r="F20" s="225">
        <f t="shared" si="1"/>
        <v>0</v>
      </c>
      <c r="G20" s="226">
        <f>NK_É!E20</f>
        <v>0</v>
      </c>
      <c r="H20" s="227">
        <f t="shared" si="2"/>
        <v>0</v>
      </c>
      <c r="I20" s="228">
        <f t="shared" si="3"/>
        <v>0</v>
      </c>
      <c r="J20" s="309">
        <f>Nevezés!F19</f>
        <v>0</v>
      </c>
      <c r="K20" s="120"/>
      <c r="L20" s="121"/>
      <c r="M20" s="122"/>
      <c r="N20" s="124"/>
      <c r="O20" s="119"/>
      <c r="P20" s="120"/>
      <c r="Q20" s="122"/>
      <c r="R20" s="124"/>
      <c r="S20" s="119"/>
      <c r="T20" s="120"/>
      <c r="U20" s="122"/>
      <c r="V20" s="124"/>
      <c r="W20" s="119"/>
      <c r="X20" s="120"/>
      <c r="Y20" s="123"/>
      <c r="Z20" s="81">
        <f t="shared" si="9"/>
        <v>0</v>
      </c>
      <c r="AA20" s="112">
        <f t="shared" si="4"/>
        <v>0</v>
      </c>
      <c r="AB20" s="82">
        <f>L20*'Alap adatok'!$F$7</f>
        <v>0</v>
      </c>
      <c r="AC20" s="128">
        <f t="shared" si="5"/>
        <v>0</v>
      </c>
      <c r="AD20" s="128">
        <f t="shared" si="6"/>
        <v>0</v>
      </c>
      <c r="AE20" s="83">
        <f>(AC20*60+AD20)*'Alap adatok'!$F$8</f>
        <v>0</v>
      </c>
      <c r="AF20" s="84">
        <f t="shared" si="7"/>
        <v>0</v>
      </c>
      <c r="AG20" s="84">
        <f t="shared" si="8"/>
        <v>0</v>
      </c>
      <c r="AH20" s="229">
        <f>'Alap adatok'!$H$13</f>
        <v>0.19444444444444445</v>
      </c>
      <c r="AI20" s="88" t="s">
        <v>247</v>
      </c>
    </row>
    <row r="21" spans="1:35" ht="15.75" thickBot="1">
      <c r="A21" s="79">
        <f>Nevezés!D20</f>
        <v>0</v>
      </c>
      <c r="B21" s="79">
        <f>Nevezés!B20</f>
        <v>0</v>
      </c>
      <c r="C21" s="79">
        <f>Nevezés!C20</f>
        <v>0</v>
      </c>
      <c r="D21" s="223">
        <f>NK_É!D21</f>
        <v>0</v>
      </c>
      <c r="E21" s="224">
        <f t="shared" si="0"/>
        <v>0</v>
      </c>
      <c r="F21" s="225">
        <f t="shared" si="1"/>
        <v>0</v>
      </c>
      <c r="G21" s="226">
        <f>NK_É!E21</f>
        <v>0</v>
      </c>
      <c r="H21" s="227">
        <f t="shared" si="2"/>
        <v>0</v>
      </c>
      <c r="I21" s="228">
        <f t="shared" si="3"/>
        <v>0</v>
      </c>
      <c r="J21" s="309">
        <f>Nevezés!F20</f>
        <v>0</v>
      </c>
      <c r="K21" s="134"/>
      <c r="L21" s="135"/>
      <c r="M21" s="136"/>
      <c r="N21" s="137"/>
      <c r="O21" s="133"/>
      <c r="P21" s="134"/>
      <c r="Q21" s="136"/>
      <c r="R21" s="137"/>
      <c r="S21" s="133"/>
      <c r="T21" s="134"/>
      <c r="U21" s="136"/>
      <c r="V21" s="137"/>
      <c r="W21" s="133"/>
      <c r="X21" s="134"/>
      <c r="Y21" s="138"/>
      <c r="Z21" s="81">
        <f t="shared" si="9"/>
        <v>0</v>
      </c>
      <c r="AA21" s="112">
        <f t="shared" si="4"/>
        <v>0</v>
      </c>
      <c r="AB21" s="82">
        <f>L21*'Alap adatok'!$F$7</f>
        <v>0</v>
      </c>
      <c r="AC21" s="128">
        <f t="shared" si="5"/>
        <v>0</v>
      </c>
      <c r="AD21" s="128">
        <f t="shared" si="6"/>
        <v>0</v>
      </c>
      <c r="AE21" s="83">
        <f>(AC21*60+AD21)*'Alap adatok'!$F$8</f>
        <v>0</v>
      </c>
      <c r="AF21" s="84">
        <f t="shared" si="7"/>
        <v>0</v>
      </c>
      <c r="AG21" s="84">
        <f t="shared" si="8"/>
        <v>0</v>
      </c>
      <c r="AH21" s="229">
        <f>'Alap adatok'!$H$13</f>
        <v>0.19444444444444445</v>
      </c>
      <c r="AI21" s="88" t="s">
        <v>247</v>
      </c>
    </row>
    <row r="22" spans="1:35" ht="15.75" thickBot="1">
      <c r="A22" s="79">
        <f>Nevezés!D21</f>
        <v>0</v>
      </c>
      <c r="B22" s="79">
        <f>Nevezés!B21</f>
        <v>0</v>
      </c>
      <c r="C22" s="79">
        <f>Nevezés!C21</f>
        <v>0</v>
      </c>
      <c r="D22" s="223">
        <f>NK_É!D22</f>
        <v>0</v>
      </c>
      <c r="E22" s="224">
        <f t="shared" si="0"/>
        <v>0</v>
      </c>
      <c r="F22" s="225">
        <f t="shared" si="1"/>
        <v>0</v>
      </c>
      <c r="G22" s="226">
        <f>NK_É!E22</f>
        <v>0</v>
      </c>
      <c r="H22" s="227">
        <f t="shared" si="2"/>
        <v>0</v>
      </c>
      <c r="I22" s="228">
        <f t="shared" si="3"/>
        <v>0</v>
      </c>
      <c r="J22" s="309">
        <f>Nevezés!F21</f>
        <v>0</v>
      </c>
      <c r="K22" s="120"/>
      <c r="L22" s="121"/>
      <c r="M22" s="122"/>
      <c r="N22" s="124"/>
      <c r="O22" s="119"/>
      <c r="P22" s="120"/>
      <c r="Q22" s="122"/>
      <c r="R22" s="124"/>
      <c r="S22" s="119"/>
      <c r="T22" s="120"/>
      <c r="U22" s="122"/>
      <c r="V22" s="124"/>
      <c r="W22" s="119"/>
      <c r="X22" s="120"/>
      <c r="Y22" s="123"/>
      <c r="Z22" s="81">
        <f t="shared" si="9"/>
        <v>0</v>
      </c>
      <c r="AA22" s="112">
        <f t="shared" si="4"/>
        <v>0</v>
      </c>
      <c r="AB22" s="82">
        <f>L22*'Alap adatok'!$F$7</f>
        <v>0</v>
      </c>
      <c r="AC22" s="128">
        <f t="shared" si="5"/>
        <v>0</v>
      </c>
      <c r="AD22" s="128">
        <f t="shared" si="6"/>
        <v>0</v>
      </c>
      <c r="AE22" s="83">
        <f>(AC22*60+AD22)*'Alap adatok'!$F$8</f>
        <v>0</v>
      </c>
      <c r="AF22" s="84">
        <f t="shared" si="7"/>
        <v>0</v>
      </c>
      <c r="AG22" s="84">
        <f t="shared" si="8"/>
        <v>0</v>
      </c>
      <c r="AH22" s="229">
        <f>'Alap adatok'!$H$13</f>
        <v>0.19444444444444445</v>
      </c>
      <c r="AI22" s="88" t="s">
        <v>247</v>
      </c>
    </row>
    <row r="23" spans="1:35" ht="15.75" thickBot="1">
      <c r="A23" s="79">
        <f>Nevezés!D22</f>
        <v>0</v>
      </c>
      <c r="B23" s="79">
        <f>Nevezés!B22</f>
        <v>0</v>
      </c>
      <c r="C23" s="79">
        <f>Nevezés!C22</f>
        <v>0</v>
      </c>
      <c r="D23" s="223">
        <f>NK_É!D23</f>
        <v>0</v>
      </c>
      <c r="E23" s="224">
        <f t="shared" si="0"/>
        <v>0</v>
      </c>
      <c r="F23" s="225">
        <f t="shared" si="1"/>
        <v>0</v>
      </c>
      <c r="G23" s="226">
        <f>NK_É!E23</f>
        <v>0</v>
      </c>
      <c r="H23" s="227">
        <f t="shared" si="2"/>
        <v>0</v>
      </c>
      <c r="I23" s="228">
        <f t="shared" si="3"/>
        <v>0</v>
      </c>
      <c r="J23" s="309">
        <f>Nevezés!F22</f>
        <v>0</v>
      </c>
      <c r="K23" s="134"/>
      <c r="L23" s="135"/>
      <c r="M23" s="136"/>
      <c r="N23" s="137"/>
      <c r="O23" s="133"/>
      <c r="P23" s="134"/>
      <c r="Q23" s="136"/>
      <c r="R23" s="137"/>
      <c r="S23" s="133"/>
      <c r="T23" s="134"/>
      <c r="U23" s="136"/>
      <c r="V23" s="137"/>
      <c r="W23" s="133"/>
      <c r="X23" s="134"/>
      <c r="Y23" s="138"/>
      <c r="Z23" s="81">
        <f t="shared" si="9"/>
        <v>0</v>
      </c>
      <c r="AA23" s="112">
        <f t="shared" si="4"/>
        <v>0</v>
      </c>
      <c r="AB23" s="82">
        <f>L23*'Alap adatok'!$F$7</f>
        <v>0</v>
      </c>
      <c r="AC23" s="128">
        <f t="shared" si="5"/>
        <v>0</v>
      </c>
      <c r="AD23" s="128">
        <f t="shared" si="6"/>
        <v>0</v>
      </c>
      <c r="AE23" s="83">
        <f>(AC23*60+AD23)*'Alap adatok'!$F$8</f>
        <v>0</v>
      </c>
      <c r="AF23" s="84">
        <f t="shared" si="7"/>
        <v>0</v>
      </c>
      <c r="AG23" s="84">
        <f t="shared" si="8"/>
        <v>0</v>
      </c>
      <c r="AH23" s="229">
        <f>'Alap adatok'!$H$13</f>
        <v>0.19444444444444445</v>
      </c>
      <c r="AI23" s="88" t="s">
        <v>247</v>
      </c>
    </row>
    <row r="24" spans="1:35" ht="15.75" thickBot="1">
      <c r="A24" s="79">
        <f>Nevezés!D23</f>
        <v>0</v>
      </c>
      <c r="B24" s="79">
        <f>Nevezés!B23</f>
        <v>0</v>
      </c>
      <c r="C24" s="79">
        <f>Nevezés!C23</f>
        <v>0</v>
      </c>
      <c r="D24" s="223">
        <f>NK_É!D24</f>
        <v>0</v>
      </c>
      <c r="E24" s="224">
        <f t="shared" si="0"/>
        <v>0</v>
      </c>
      <c r="F24" s="225">
        <f t="shared" si="1"/>
        <v>0</v>
      </c>
      <c r="G24" s="226">
        <f>NK_É!E24</f>
        <v>0</v>
      </c>
      <c r="H24" s="227">
        <f t="shared" si="2"/>
        <v>0</v>
      </c>
      <c r="I24" s="228">
        <f t="shared" si="3"/>
        <v>0</v>
      </c>
      <c r="J24" s="309">
        <f>Nevezés!F23</f>
        <v>0</v>
      </c>
      <c r="K24" s="120"/>
      <c r="L24" s="121"/>
      <c r="M24" s="122"/>
      <c r="N24" s="124"/>
      <c r="O24" s="119"/>
      <c r="P24" s="120"/>
      <c r="Q24" s="122"/>
      <c r="R24" s="124"/>
      <c r="S24" s="119"/>
      <c r="T24" s="120"/>
      <c r="U24" s="122"/>
      <c r="V24" s="124"/>
      <c r="W24" s="119"/>
      <c r="X24" s="120"/>
      <c r="Y24" s="123"/>
      <c r="Z24" s="81">
        <f t="shared" si="9"/>
        <v>0</v>
      </c>
      <c r="AA24" s="112">
        <f t="shared" si="4"/>
        <v>0</v>
      </c>
      <c r="AB24" s="82">
        <f>L24*'Alap adatok'!$F$7</f>
        <v>0</v>
      </c>
      <c r="AC24" s="128">
        <f t="shared" si="5"/>
        <v>0</v>
      </c>
      <c r="AD24" s="128">
        <f t="shared" si="6"/>
        <v>0</v>
      </c>
      <c r="AE24" s="83">
        <f>(AC24*60+AD24)*'Alap adatok'!$F$8</f>
        <v>0</v>
      </c>
      <c r="AF24" s="84">
        <f t="shared" si="7"/>
        <v>0</v>
      </c>
      <c r="AG24" s="84">
        <f t="shared" si="8"/>
        <v>0</v>
      </c>
      <c r="AH24" s="229">
        <f>'Alap adatok'!$H$13</f>
        <v>0.19444444444444445</v>
      </c>
      <c r="AI24" s="88" t="s">
        <v>247</v>
      </c>
    </row>
    <row r="25" spans="1:35" ht="15.75" thickBot="1">
      <c r="A25" s="79">
        <f>Nevezés!D24</f>
        <v>0</v>
      </c>
      <c r="B25" s="79">
        <f>Nevezés!B24</f>
        <v>0</v>
      </c>
      <c r="C25" s="79">
        <f>Nevezés!C24</f>
        <v>0</v>
      </c>
      <c r="D25" s="223">
        <f>NK_É!D25</f>
        <v>0</v>
      </c>
      <c r="E25" s="224">
        <f t="shared" si="0"/>
        <v>0</v>
      </c>
      <c r="F25" s="225">
        <f t="shared" si="1"/>
        <v>0</v>
      </c>
      <c r="G25" s="226">
        <f>NK_É!E25</f>
        <v>0</v>
      </c>
      <c r="H25" s="227">
        <f t="shared" si="2"/>
        <v>0</v>
      </c>
      <c r="I25" s="228">
        <f t="shared" si="3"/>
        <v>0</v>
      </c>
      <c r="J25" s="309">
        <f>Nevezés!F24</f>
        <v>0</v>
      </c>
      <c r="K25" s="134"/>
      <c r="L25" s="135"/>
      <c r="M25" s="136"/>
      <c r="N25" s="137"/>
      <c r="O25" s="133"/>
      <c r="P25" s="134"/>
      <c r="Q25" s="136"/>
      <c r="R25" s="137"/>
      <c r="S25" s="133"/>
      <c r="T25" s="134"/>
      <c r="U25" s="136"/>
      <c r="V25" s="137"/>
      <c r="W25" s="133"/>
      <c r="X25" s="134"/>
      <c r="Y25" s="138"/>
      <c r="Z25" s="81">
        <f t="shared" si="9"/>
        <v>0</v>
      </c>
      <c r="AA25" s="112">
        <f t="shared" si="4"/>
        <v>0</v>
      </c>
      <c r="AB25" s="82">
        <f>L25*'Alap adatok'!$F$7</f>
        <v>0</v>
      </c>
      <c r="AC25" s="128">
        <f t="shared" si="5"/>
        <v>0</v>
      </c>
      <c r="AD25" s="128">
        <f t="shared" si="6"/>
        <v>0</v>
      </c>
      <c r="AE25" s="83">
        <f>(AC25*60+AD25)*'Alap adatok'!$F$8</f>
        <v>0</v>
      </c>
      <c r="AF25" s="84">
        <f t="shared" si="7"/>
        <v>0</v>
      </c>
      <c r="AG25" s="84">
        <f t="shared" si="8"/>
        <v>0</v>
      </c>
      <c r="AH25" s="229">
        <f>'Alap adatok'!$H$13</f>
        <v>0.19444444444444445</v>
      </c>
      <c r="AI25" s="88" t="s">
        <v>247</v>
      </c>
    </row>
    <row r="26" spans="1:35" ht="15.75" thickBot="1">
      <c r="A26" s="79">
        <f>Nevezés!D25</f>
        <v>0</v>
      </c>
      <c r="B26" s="79">
        <f>Nevezés!B25</f>
        <v>0</v>
      </c>
      <c r="C26" s="79">
        <f>Nevezés!C25</f>
        <v>0</v>
      </c>
      <c r="D26" s="223">
        <f>NK_É!D26</f>
        <v>0</v>
      </c>
      <c r="E26" s="224">
        <f t="shared" si="0"/>
        <v>0</v>
      </c>
      <c r="F26" s="225">
        <f t="shared" si="1"/>
        <v>0</v>
      </c>
      <c r="G26" s="226">
        <f>NK_É!E26</f>
        <v>0</v>
      </c>
      <c r="H26" s="227">
        <f t="shared" si="2"/>
        <v>0</v>
      </c>
      <c r="I26" s="228">
        <f t="shared" si="3"/>
        <v>0</v>
      </c>
      <c r="J26" s="309">
        <f>Nevezés!F25</f>
        <v>0</v>
      </c>
      <c r="K26" s="120"/>
      <c r="L26" s="121"/>
      <c r="M26" s="122"/>
      <c r="N26" s="124"/>
      <c r="O26" s="119"/>
      <c r="P26" s="120"/>
      <c r="Q26" s="122"/>
      <c r="R26" s="124"/>
      <c r="S26" s="119"/>
      <c r="T26" s="120"/>
      <c r="U26" s="122"/>
      <c r="V26" s="124"/>
      <c r="W26" s="119"/>
      <c r="X26" s="120"/>
      <c r="Y26" s="123"/>
      <c r="Z26" s="81">
        <f t="shared" si="9"/>
        <v>0</v>
      </c>
      <c r="AA26" s="112">
        <f t="shared" si="4"/>
        <v>0</v>
      </c>
      <c r="AB26" s="82">
        <f>L26*'Alap adatok'!$F$7</f>
        <v>0</v>
      </c>
      <c r="AC26" s="128">
        <f t="shared" si="5"/>
        <v>0</v>
      </c>
      <c r="AD26" s="128">
        <f t="shared" si="6"/>
        <v>0</v>
      </c>
      <c r="AE26" s="83">
        <f>(AC26*60+AD26)*'Alap adatok'!$F$8</f>
        <v>0</v>
      </c>
      <c r="AF26" s="84">
        <f t="shared" si="7"/>
        <v>0</v>
      </c>
      <c r="AG26" s="84">
        <f t="shared" si="8"/>
        <v>0</v>
      </c>
      <c r="AH26" s="229">
        <f>'Alap adatok'!$H$13</f>
        <v>0.19444444444444445</v>
      </c>
      <c r="AI26" s="88" t="s">
        <v>247</v>
      </c>
    </row>
    <row r="27" spans="1:35" ht="15.75" thickBot="1">
      <c r="A27" s="79">
        <f>Nevezés!D26</f>
        <v>0</v>
      </c>
      <c r="B27" s="79">
        <f>Nevezés!B26</f>
        <v>0</v>
      </c>
      <c r="C27" s="79">
        <f>Nevezés!C26</f>
        <v>0</v>
      </c>
      <c r="D27" s="223">
        <f>NK_É!D27</f>
        <v>0</v>
      </c>
      <c r="E27" s="224">
        <f t="shared" si="0"/>
        <v>0</v>
      </c>
      <c r="F27" s="225">
        <f t="shared" si="1"/>
        <v>0</v>
      </c>
      <c r="G27" s="226">
        <f>NK_É!E27</f>
        <v>0</v>
      </c>
      <c r="H27" s="227">
        <f t="shared" si="2"/>
        <v>0</v>
      </c>
      <c r="I27" s="228">
        <f t="shared" si="3"/>
        <v>0</v>
      </c>
      <c r="J27" s="309">
        <f>Nevezés!F26</f>
        <v>0</v>
      </c>
      <c r="K27" s="134"/>
      <c r="L27" s="135"/>
      <c r="M27" s="136"/>
      <c r="N27" s="137"/>
      <c r="O27" s="133"/>
      <c r="P27" s="134"/>
      <c r="Q27" s="136"/>
      <c r="R27" s="137"/>
      <c r="S27" s="133"/>
      <c r="T27" s="134"/>
      <c r="U27" s="136"/>
      <c r="V27" s="137"/>
      <c r="W27" s="133"/>
      <c r="X27" s="134"/>
      <c r="Y27" s="138"/>
      <c r="Z27" s="81">
        <f t="shared" si="9"/>
        <v>0</v>
      </c>
      <c r="AA27" s="112">
        <f t="shared" si="4"/>
        <v>0</v>
      </c>
      <c r="AB27" s="82">
        <f>L27*'Alap adatok'!$F$7</f>
        <v>0</v>
      </c>
      <c r="AC27" s="128">
        <f t="shared" si="5"/>
        <v>0</v>
      </c>
      <c r="AD27" s="128">
        <f t="shared" si="6"/>
        <v>0</v>
      </c>
      <c r="AE27" s="83">
        <f>(AC27*60+AD27)*'Alap adatok'!$F$8</f>
        <v>0</v>
      </c>
      <c r="AF27" s="84">
        <f t="shared" si="7"/>
        <v>0</v>
      </c>
      <c r="AG27" s="84">
        <f t="shared" si="8"/>
        <v>0</v>
      </c>
      <c r="AH27" s="229">
        <f>'Alap adatok'!$H$13</f>
        <v>0.19444444444444445</v>
      </c>
      <c r="AI27" s="88" t="s">
        <v>247</v>
      </c>
    </row>
    <row r="28" spans="1:35" ht="15.75" thickBot="1">
      <c r="A28" s="79">
        <f>Nevezés!D27</f>
        <v>0</v>
      </c>
      <c r="B28" s="79">
        <f>Nevezés!B27</f>
        <v>0</v>
      </c>
      <c r="C28" s="79">
        <f>Nevezés!C27</f>
        <v>0</v>
      </c>
      <c r="D28" s="223">
        <f>NK_É!D28</f>
        <v>0</v>
      </c>
      <c r="E28" s="224">
        <f t="shared" si="0"/>
        <v>0</v>
      </c>
      <c r="F28" s="225">
        <f t="shared" si="1"/>
        <v>0</v>
      </c>
      <c r="G28" s="226">
        <f>NK_É!E28</f>
        <v>0</v>
      </c>
      <c r="H28" s="227">
        <f t="shared" si="2"/>
        <v>0</v>
      </c>
      <c r="I28" s="228">
        <f t="shared" si="3"/>
        <v>0</v>
      </c>
      <c r="J28" s="309">
        <f>Nevezés!F27</f>
        <v>0</v>
      </c>
      <c r="K28" s="120"/>
      <c r="L28" s="121"/>
      <c r="M28" s="122"/>
      <c r="N28" s="124"/>
      <c r="O28" s="119"/>
      <c r="P28" s="120"/>
      <c r="Q28" s="122"/>
      <c r="R28" s="124"/>
      <c r="S28" s="119"/>
      <c r="T28" s="120"/>
      <c r="U28" s="122"/>
      <c r="V28" s="124"/>
      <c r="W28" s="119"/>
      <c r="X28" s="120"/>
      <c r="Y28" s="123"/>
      <c r="Z28" s="81">
        <f t="shared" si="9"/>
        <v>0</v>
      </c>
      <c r="AA28" s="112">
        <f t="shared" si="4"/>
        <v>0</v>
      </c>
      <c r="AB28" s="82">
        <f>L28*'Alap adatok'!$F$7</f>
        <v>0</v>
      </c>
      <c r="AC28" s="128">
        <f t="shared" si="5"/>
        <v>0</v>
      </c>
      <c r="AD28" s="128">
        <f t="shared" si="6"/>
        <v>0</v>
      </c>
      <c r="AE28" s="83">
        <f>(AC28*60+AD28)*'Alap adatok'!$F$8</f>
        <v>0</v>
      </c>
      <c r="AF28" s="84">
        <f t="shared" si="7"/>
        <v>0</v>
      </c>
      <c r="AG28" s="84">
        <f t="shared" si="8"/>
        <v>0</v>
      </c>
      <c r="AH28" s="229">
        <f>'Alap adatok'!$H$13</f>
        <v>0.19444444444444445</v>
      </c>
      <c r="AI28" s="88" t="s">
        <v>247</v>
      </c>
    </row>
    <row r="29" spans="1:35" ht="15.75" thickBot="1">
      <c r="A29" s="79">
        <f>Nevezés!D28</f>
        <v>0</v>
      </c>
      <c r="B29" s="79">
        <f>Nevezés!B28</f>
        <v>0</v>
      </c>
      <c r="C29" s="79">
        <f>Nevezés!C28</f>
        <v>0</v>
      </c>
      <c r="D29" s="223">
        <f>NK_É!D29</f>
        <v>0</v>
      </c>
      <c r="E29" s="224">
        <f t="shared" si="0"/>
        <v>0</v>
      </c>
      <c r="F29" s="225">
        <f t="shared" si="1"/>
        <v>0</v>
      </c>
      <c r="G29" s="226">
        <f>NK_É!E29</f>
        <v>0</v>
      </c>
      <c r="H29" s="227">
        <f t="shared" si="2"/>
        <v>0</v>
      </c>
      <c r="I29" s="228">
        <f t="shared" si="3"/>
        <v>0</v>
      </c>
      <c r="J29" s="309">
        <f>Nevezés!F28</f>
        <v>0</v>
      </c>
      <c r="K29" s="134"/>
      <c r="L29" s="135"/>
      <c r="M29" s="136"/>
      <c r="N29" s="137"/>
      <c r="O29" s="133"/>
      <c r="P29" s="134"/>
      <c r="Q29" s="136"/>
      <c r="R29" s="137"/>
      <c r="S29" s="133"/>
      <c r="T29" s="134"/>
      <c r="U29" s="136"/>
      <c r="V29" s="137"/>
      <c r="W29" s="133"/>
      <c r="X29" s="134"/>
      <c r="Y29" s="138"/>
      <c r="Z29" s="81">
        <f t="shared" si="9"/>
        <v>0</v>
      </c>
      <c r="AA29" s="112">
        <f t="shared" si="4"/>
        <v>0</v>
      </c>
      <c r="AB29" s="82">
        <f>L29*'Alap adatok'!$F$7</f>
        <v>0</v>
      </c>
      <c r="AC29" s="128">
        <f t="shared" si="5"/>
        <v>0</v>
      </c>
      <c r="AD29" s="128">
        <f t="shared" si="6"/>
        <v>0</v>
      </c>
      <c r="AE29" s="83">
        <f>(AC29*60+AD29)*'Alap adatok'!$F$8</f>
        <v>0</v>
      </c>
      <c r="AF29" s="84">
        <f t="shared" si="7"/>
        <v>0</v>
      </c>
      <c r="AG29" s="84">
        <f t="shared" si="8"/>
        <v>0</v>
      </c>
      <c r="AH29" s="229">
        <f>'Alap adatok'!$H$13</f>
        <v>0.19444444444444445</v>
      </c>
      <c r="AI29" s="88" t="s">
        <v>247</v>
      </c>
    </row>
    <row r="30" spans="1:35" ht="15.75" thickBot="1">
      <c r="A30" s="79">
        <f>Nevezés!D29</f>
        <v>0</v>
      </c>
      <c r="B30" s="79">
        <f>Nevezés!B29</f>
        <v>0</v>
      </c>
      <c r="C30" s="79">
        <f>Nevezés!C29</f>
        <v>0</v>
      </c>
      <c r="D30" s="223">
        <f>NK_É!D30</f>
        <v>0</v>
      </c>
      <c r="E30" s="224">
        <f t="shared" si="0"/>
        <v>0</v>
      </c>
      <c r="F30" s="225">
        <f t="shared" si="1"/>
        <v>0</v>
      </c>
      <c r="G30" s="226">
        <f>NK_É!E30</f>
        <v>0</v>
      </c>
      <c r="H30" s="227">
        <f t="shared" si="2"/>
        <v>0</v>
      </c>
      <c r="I30" s="228">
        <f t="shared" si="3"/>
        <v>0</v>
      </c>
      <c r="J30" s="309">
        <f>Nevezés!F29</f>
        <v>0</v>
      </c>
      <c r="K30" s="120"/>
      <c r="L30" s="121"/>
      <c r="M30" s="122"/>
      <c r="N30" s="124"/>
      <c r="O30" s="119"/>
      <c r="P30" s="120"/>
      <c r="Q30" s="122"/>
      <c r="R30" s="124"/>
      <c r="S30" s="119"/>
      <c r="T30" s="120"/>
      <c r="U30" s="122"/>
      <c r="V30" s="124"/>
      <c r="W30" s="119"/>
      <c r="X30" s="120"/>
      <c r="Y30" s="123"/>
      <c r="Z30" s="81">
        <f t="shared" si="9"/>
        <v>0</v>
      </c>
      <c r="AA30" s="112">
        <f t="shared" si="4"/>
        <v>0</v>
      </c>
      <c r="AB30" s="82">
        <f>L30*'Alap adatok'!$F$7</f>
        <v>0</v>
      </c>
      <c r="AC30" s="128">
        <f t="shared" si="5"/>
        <v>0</v>
      </c>
      <c r="AD30" s="128">
        <f t="shared" si="6"/>
        <v>0</v>
      </c>
      <c r="AE30" s="83">
        <f>(AC30*60+AD30)*'Alap adatok'!$F$8</f>
        <v>0</v>
      </c>
      <c r="AF30" s="84">
        <f t="shared" si="7"/>
        <v>0</v>
      </c>
      <c r="AG30" s="84">
        <f t="shared" si="8"/>
        <v>0</v>
      </c>
      <c r="AH30" s="229">
        <f>'Alap adatok'!$H$13</f>
        <v>0.19444444444444445</v>
      </c>
      <c r="AI30" s="88" t="s">
        <v>247</v>
      </c>
    </row>
    <row r="31" spans="1:35" ht="15.75" thickBot="1">
      <c r="A31" s="79">
        <f>Nevezés!D30</f>
        <v>0</v>
      </c>
      <c r="B31" s="79">
        <f>Nevezés!B30</f>
        <v>0</v>
      </c>
      <c r="C31" s="79">
        <f>Nevezés!C30</f>
        <v>0</v>
      </c>
      <c r="D31" s="223">
        <f>NK_É!D31</f>
        <v>0</v>
      </c>
      <c r="E31" s="224">
        <f t="shared" si="0"/>
        <v>0</v>
      </c>
      <c r="F31" s="225">
        <f t="shared" si="1"/>
        <v>0</v>
      </c>
      <c r="G31" s="226">
        <f>NK_É!E31</f>
        <v>0</v>
      </c>
      <c r="H31" s="227">
        <f t="shared" si="2"/>
        <v>0</v>
      </c>
      <c r="I31" s="228">
        <f t="shared" si="3"/>
        <v>0</v>
      </c>
      <c r="J31" s="309">
        <f>Nevezés!F30</f>
        <v>0</v>
      </c>
      <c r="K31" s="134"/>
      <c r="L31" s="135"/>
      <c r="M31" s="136"/>
      <c r="N31" s="137"/>
      <c r="O31" s="133"/>
      <c r="P31" s="134"/>
      <c r="Q31" s="136"/>
      <c r="R31" s="137"/>
      <c r="S31" s="133"/>
      <c r="T31" s="134"/>
      <c r="U31" s="136"/>
      <c r="V31" s="137"/>
      <c r="W31" s="133"/>
      <c r="X31" s="134"/>
      <c r="Y31" s="138"/>
      <c r="Z31" s="81">
        <f t="shared" si="9"/>
        <v>0</v>
      </c>
      <c r="AA31" s="112">
        <f t="shared" si="4"/>
        <v>0</v>
      </c>
      <c r="AB31" s="82">
        <f>L31*'Alap adatok'!$F$7</f>
        <v>0</v>
      </c>
      <c r="AC31" s="128">
        <f t="shared" si="5"/>
        <v>0</v>
      </c>
      <c r="AD31" s="128">
        <f t="shared" si="6"/>
        <v>0</v>
      </c>
      <c r="AE31" s="83">
        <f>(AC31*60+AD31)*'Alap adatok'!$F$8</f>
        <v>0</v>
      </c>
      <c r="AF31" s="84">
        <f t="shared" si="7"/>
        <v>0</v>
      </c>
      <c r="AG31" s="84">
        <f t="shared" si="8"/>
        <v>0</v>
      </c>
      <c r="AH31" s="229">
        <f>'Alap adatok'!$H$13</f>
        <v>0.19444444444444445</v>
      </c>
      <c r="AI31" s="88" t="s">
        <v>247</v>
      </c>
    </row>
    <row r="32" spans="1:35" ht="15.75" thickBot="1">
      <c r="A32" s="79">
        <f>Nevezés!D31</f>
        <v>0</v>
      </c>
      <c r="B32" s="79">
        <f>Nevezés!B31</f>
        <v>0</v>
      </c>
      <c r="C32" s="79">
        <f>Nevezés!C31</f>
        <v>0</v>
      </c>
      <c r="D32" s="223">
        <f>NK_É!D32</f>
        <v>0</v>
      </c>
      <c r="E32" s="224">
        <f t="shared" si="0"/>
        <v>0</v>
      </c>
      <c r="F32" s="225">
        <f t="shared" si="1"/>
        <v>0</v>
      </c>
      <c r="G32" s="226">
        <f>NK_É!E32</f>
        <v>0</v>
      </c>
      <c r="H32" s="227">
        <f t="shared" si="2"/>
        <v>0</v>
      </c>
      <c r="I32" s="228">
        <f t="shared" si="3"/>
        <v>0</v>
      </c>
      <c r="J32" s="309">
        <f>Nevezés!F31</f>
        <v>0</v>
      </c>
      <c r="K32" s="120"/>
      <c r="L32" s="121"/>
      <c r="M32" s="122"/>
      <c r="N32" s="124"/>
      <c r="O32" s="119"/>
      <c r="P32" s="120"/>
      <c r="Q32" s="122"/>
      <c r="R32" s="124"/>
      <c r="S32" s="119"/>
      <c r="T32" s="120"/>
      <c r="U32" s="122"/>
      <c r="V32" s="124"/>
      <c r="W32" s="119"/>
      <c r="X32" s="120"/>
      <c r="Y32" s="123"/>
      <c r="Z32" s="81">
        <f t="shared" si="9"/>
        <v>0</v>
      </c>
      <c r="AA32" s="112">
        <f t="shared" si="4"/>
        <v>0</v>
      </c>
      <c r="AB32" s="82">
        <f>L32*'Alap adatok'!$F$7</f>
        <v>0</v>
      </c>
      <c r="AC32" s="128">
        <f t="shared" si="5"/>
        <v>0</v>
      </c>
      <c r="AD32" s="128">
        <f t="shared" si="6"/>
        <v>0</v>
      </c>
      <c r="AE32" s="83">
        <f>(AC32*60+AD32)*'Alap adatok'!$F$8</f>
        <v>0</v>
      </c>
      <c r="AF32" s="84">
        <f t="shared" si="7"/>
        <v>0</v>
      </c>
      <c r="AG32" s="84">
        <f t="shared" si="8"/>
        <v>0</v>
      </c>
      <c r="AH32" s="229">
        <f>'Alap adatok'!$H$13</f>
        <v>0.19444444444444445</v>
      </c>
      <c r="AI32" s="88" t="s">
        <v>247</v>
      </c>
    </row>
    <row r="33" spans="1:35" ht="15">
      <c r="A33" s="79">
        <f>Nevezés!D32</f>
        <v>0</v>
      </c>
      <c r="B33" s="79">
        <f>Nevezés!B32</f>
        <v>0</v>
      </c>
      <c r="C33" s="79">
        <f>Nevezés!C32</f>
        <v>0</v>
      </c>
      <c r="D33" s="223">
        <f>NK_É!D33</f>
        <v>0</v>
      </c>
      <c r="E33" s="224">
        <f t="shared" si="0"/>
        <v>0</v>
      </c>
      <c r="F33" s="225">
        <f t="shared" si="1"/>
        <v>0</v>
      </c>
      <c r="G33" s="226">
        <f>NK_É!E33</f>
        <v>0</v>
      </c>
      <c r="H33" s="227">
        <f t="shared" si="2"/>
        <v>0</v>
      </c>
      <c r="I33" s="228">
        <f t="shared" si="3"/>
        <v>0</v>
      </c>
      <c r="J33" s="309">
        <f>Nevezés!F32</f>
        <v>0</v>
      </c>
      <c r="K33" s="134"/>
      <c r="L33" s="135"/>
      <c r="M33" s="136"/>
      <c r="N33" s="137"/>
      <c r="O33" s="133"/>
      <c r="P33" s="134"/>
      <c r="Q33" s="136"/>
      <c r="R33" s="137"/>
      <c r="S33" s="133"/>
      <c r="T33" s="134"/>
      <c r="U33" s="136"/>
      <c r="V33" s="137"/>
      <c r="W33" s="133"/>
      <c r="X33" s="134"/>
      <c r="Y33" s="138"/>
      <c r="Z33" s="81">
        <f t="shared" si="9"/>
        <v>0</v>
      </c>
      <c r="AA33" s="112">
        <f t="shared" si="4"/>
        <v>0</v>
      </c>
      <c r="AB33" s="82">
        <f>L33*'Alap adatok'!$F$7</f>
        <v>0</v>
      </c>
      <c r="AC33" s="128">
        <f t="shared" si="5"/>
        <v>0</v>
      </c>
      <c r="AD33" s="128">
        <f t="shared" si="6"/>
        <v>0</v>
      </c>
      <c r="AE33" s="83">
        <f>(AC33*60+AD33)*'Alap adatok'!$F$8</f>
        <v>0</v>
      </c>
      <c r="AF33" s="84">
        <f t="shared" si="7"/>
        <v>0</v>
      </c>
      <c r="AG33" s="84">
        <f t="shared" si="8"/>
        <v>0</v>
      </c>
      <c r="AH33" s="229">
        <f>'Alap adatok'!$H$13</f>
        <v>0.19444444444444445</v>
      </c>
      <c r="AI33" s="88" t="s">
        <v>247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U1:X1"/>
    <mergeCell ref="U2:X2"/>
    <mergeCell ref="Q1:T1"/>
    <mergeCell ref="M1:P1"/>
    <mergeCell ref="M2:P2"/>
    <mergeCell ref="Q2:T2"/>
    <mergeCell ref="E1:E2"/>
    <mergeCell ref="G1:G2"/>
    <mergeCell ref="H1:H2"/>
    <mergeCell ref="A1:A3"/>
    <mergeCell ref="F1:F2"/>
    <mergeCell ref="I1:I2"/>
    <mergeCell ref="B2:C2"/>
    <mergeCell ref="D1:D2"/>
    <mergeCell ref="AH1:AH2"/>
    <mergeCell ref="AG1:AG2"/>
    <mergeCell ref="AE1:AE2"/>
    <mergeCell ref="Z1:Z2"/>
    <mergeCell ref="AA1:AA3"/>
    <mergeCell ref="AB1:AB2"/>
    <mergeCell ref="AF1:AF2"/>
  </mergeCells>
  <printOptions/>
  <pageMargins left="0.75" right="0.75" top="1" bottom="1" header="0.5" footer="0.5"/>
  <pageSetup horizontalDpi="600" verticalDpi="600" orientation="portrait" paperSize="9" r:id="rId1"/>
  <ignoredErrors>
    <ignoredError sqref="J5:J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Q6" sqref="Q6"/>
    </sheetView>
  </sheetViews>
  <sheetFormatPr defaultColWidth="9.140625" defaultRowHeight="12.75"/>
  <cols>
    <col min="1" max="1" width="4.7109375" style="88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20" width="9.140625" style="88" customWidth="1"/>
    <col min="21" max="21" width="9.28125" style="129" hidden="1" customWidth="1"/>
    <col min="22" max="22" width="0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314</v>
      </c>
      <c r="Z1" s="440" t="s">
        <v>6</v>
      </c>
    </row>
    <row r="2" spans="1:26" s="87" customFormat="1" ht="36" customHeight="1">
      <c r="A2" s="446"/>
      <c r="B2" s="448" t="s">
        <v>311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">
      <c r="A4" s="236">
        <f>Nevezés!K3</f>
        <v>5</v>
      </c>
      <c r="B4" s="236" t="str">
        <f>Nevezés!I3</f>
        <v>NAGY ZOLTÁN </v>
      </c>
      <c r="C4" s="236" t="str">
        <f>Nevezés!J3</f>
        <v>NAGY AMBRUS</v>
      </c>
      <c r="D4" s="110">
        <f aca="true" t="shared" si="0" ref="D4:D33">W4+X4+Y4+T4</f>
        <v>0</v>
      </c>
      <c r="E4" s="111">
        <f>J4+N4</f>
        <v>0.003414351851851852</v>
      </c>
      <c r="F4" s="214">
        <f>Nevezés!L3</f>
        <v>0.9097222222222222</v>
      </c>
      <c r="G4" s="120">
        <v>1.0333333333333334</v>
      </c>
      <c r="H4" s="121">
        <v>0</v>
      </c>
      <c r="I4" s="122">
        <v>0</v>
      </c>
      <c r="J4" s="124">
        <v>0.0018865740740740742</v>
      </c>
      <c r="K4" s="119">
        <v>0.9423611111111111</v>
      </c>
      <c r="L4" s="120">
        <v>0.9736111111111111</v>
      </c>
      <c r="M4" s="122">
        <v>0</v>
      </c>
      <c r="N4" s="124">
        <v>0.0015277777777777779</v>
      </c>
      <c r="O4" s="119">
        <v>0.9840277777777778</v>
      </c>
      <c r="P4" s="120">
        <v>0.9965277777777778</v>
      </c>
      <c r="Q4" s="123"/>
      <c r="R4" s="81">
        <f>IF(G4-F4-S4-Z4&gt;0,G4-F4-Z4-S4,0)</f>
        <v>0</v>
      </c>
      <c r="S4" s="112">
        <f>P4-O4+L4-K4</f>
        <v>0.043749999999999956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0</v>
      </c>
      <c r="Y4" s="84">
        <f>Q4</f>
        <v>0</v>
      </c>
      <c r="Z4" s="78">
        <f>'Alap adatok'!$H$12</f>
        <v>0.13194444444444445</v>
      </c>
      <c r="AA4" s="88" t="s">
        <v>248</v>
      </c>
    </row>
    <row r="5" spans="1:27" ht="15">
      <c r="A5" s="236">
        <f>Nevezés!K4</f>
        <v>30</v>
      </c>
      <c r="B5" s="236" t="str">
        <f>Nevezés!I4</f>
        <v>WIDNER ATTILA</v>
      </c>
      <c r="C5" s="236" t="str">
        <f>Nevezés!J4</f>
        <v>FERRÓ RÓBERT</v>
      </c>
      <c r="D5" s="110">
        <f t="shared" si="0"/>
        <v>200</v>
      </c>
      <c r="E5" s="111">
        <f aca="true" t="shared" si="1" ref="E5:E33">J5+N5</f>
        <v>0.0028703703703703703</v>
      </c>
      <c r="F5" s="214">
        <f>Nevezés!L4</f>
        <v>0.9277777777777777</v>
      </c>
      <c r="G5" s="134">
        <v>1.05</v>
      </c>
      <c r="H5" s="135">
        <v>1</v>
      </c>
      <c r="I5" s="136">
        <v>100</v>
      </c>
      <c r="J5" s="137">
        <v>0.0015625</v>
      </c>
      <c r="K5" s="133">
        <v>0.9625</v>
      </c>
      <c r="L5" s="134">
        <v>1.0069444444444444</v>
      </c>
      <c r="M5" s="136">
        <v>0</v>
      </c>
      <c r="N5" s="137">
        <v>0.0013078703703703705</v>
      </c>
      <c r="O5" s="133">
        <v>1.0118055555555556</v>
      </c>
      <c r="P5" s="134">
        <v>1.0291666666666666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0.061805555555555336</v>
      </c>
      <c r="T5" s="82">
        <f>H5*'Alap adatok'!$F$7</f>
        <v>100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100</v>
      </c>
      <c r="Y5" s="84">
        <f aca="true" t="shared" si="7" ref="Y5:Y33">Q5</f>
        <v>0</v>
      </c>
      <c r="Z5" s="78">
        <f>'Alap adatok'!$H$12</f>
        <v>0.13194444444444445</v>
      </c>
      <c r="AA5" s="88" t="s">
        <v>248</v>
      </c>
    </row>
    <row r="6" spans="1:27" ht="15">
      <c r="A6" s="236">
        <f>Nevezés!K5</f>
        <v>27</v>
      </c>
      <c r="B6" s="236" t="str">
        <f>Nevezés!I5</f>
        <v>LEHOCZKI ZSOLT</v>
      </c>
      <c r="C6" s="236" t="str">
        <f>Nevezés!J5</f>
        <v>VARGA ZSOLT</v>
      </c>
      <c r="D6" s="110">
        <f t="shared" si="0"/>
        <v>0</v>
      </c>
      <c r="E6" s="111">
        <f t="shared" si="1"/>
        <v>0.002395833333333333</v>
      </c>
      <c r="F6" s="214">
        <f>Nevezés!L5</f>
        <v>0.9256944444444444</v>
      </c>
      <c r="G6" s="120">
        <v>1.0597222222222222</v>
      </c>
      <c r="H6" s="121">
        <v>0</v>
      </c>
      <c r="I6" s="122">
        <v>0</v>
      </c>
      <c r="J6" s="124">
        <v>0.001099537037037037</v>
      </c>
      <c r="K6" s="119">
        <v>0.9625</v>
      </c>
      <c r="L6" s="120">
        <v>1.003472222222222</v>
      </c>
      <c r="M6" s="122">
        <v>0</v>
      </c>
      <c r="N6" s="124">
        <v>0.0012962962962962963</v>
      </c>
      <c r="O6" s="119">
        <v>1.0104166666666667</v>
      </c>
      <c r="P6" s="120">
        <v>1.0243055555555556</v>
      </c>
      <c r="Q6" s="123"/>
      <c r="R6" s="81">
        <f t="shared" si="2"/>
        <v>0</v>
      </c>
      <c r="S6" s="112">
        <f t="shared" si="3"/>
        <v>0.054861111111110916</v>
      </c>
      <c r="T6" s="82">
        <f>H6*'Alap adatok'!$F$7</f>
        <v>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0</v>
      </c>
      <c r="Y6" s="84">
        <f t="shared" si="7"/>
        <v>0</v>
      </c>
      <c r="Z6" s="78">
        <f>'Alap adatok'!$H$12</f>
        <v>0.13194444444444445</v>
      </c>
      <c r="AA6" s="88" t="s">
        <v>248</v>
      </c>
    </row>
    <row r="7" spans="1:27" ht="15">
      <c r="A7" s="236">
        <f>Nevezés!K6</f>
        <v>12</v>
      </c>
      <c r="B7" s="236" t="str">
        <f>Nevezés!I6</f>
        <v>FUDELA LÁSZLÓ</v>
      </c>
      <c r="C7" s="236" t="str">
        <f>Nevezés!J6</f>
        <v>SZABÓ PÉTER</v>
      </c>
      <c r="D7" s="110">
        <f t="shared" si="0"/>
        <v>900</v>
      </c>
      <c r="E7" s="111">
        <f t="shared" si="1"/>
        <v>0.0038888888888888888</v>
      </c>
      <c r="F7" s="214">
        <f>Nevezés!L6</f>
        <v>0.9152777777777777</v>
      </c>
      <c r="G7" s="134">
        <v>1.0215277777777778</v>
      </c>
      <c r="H7" s="135">
        <v>0</v>
      </c>
      <c r="I7" s="136">
        <v>700</v>
      </c>
      <c r="J7" s="137">
        <v>0.0013310185185185185</v>
      </c>
      <c r="K7" s="133">
        <v>0.9416666666666668</v>
      </c>
      <c r="L7" s="134">
        <v>0.9555555555555556</v>
      </c>
      <c r="M7" s="136">
        <v>200</v>
      </c>
      <c r="N7" s="137">
        <v>0.0025578703703703705</v>
      </c>
      <c r="O7" s="133">
        <v>0.9847222222222222</v>
      </c>
      <c r="P7" s="134">
        <v>0.9972222222222222</v>
      </c>
      <c r="Q7" s="138"/>
      <c r="R7" s="81">
        <f t="shared" si="2"/>
        <v>0</v>
      </c>
      <c r="S7" s="112">
        <f t="shared" si="3"/>
        <v>0.026388888888888906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900</v>
      </c>
      <c r="Y7" s="84">
        <f t="shared" si="7"/>
        <v>0</v>
      </c>
      <c r="Z7" s="78">
        <f>'Alap adatok'!$H$12</f>
        <v>0.13194444444444445</v>
      </c>
      <c r="AA7" s="88" t="s">
        <v>248</v>
      </c>
    </row>
    <row r="8" spans="1:27" ht="15">
      <c r="A8" s="236">
        <f>Nevezés!K7</f>
        <v>2</v>
      </c>
      <c r="B8" s="236" t="str">
        <f>Nevezés!I7</f>
        <v>GÖMÖRI ISTVÁN</v>
      </c>
      <c r="C8" s="236" t="str">
        <f>Nevezés!J7</f>
        <v>SZEMLICS LÁSZLÓ</v>
      </c>
      <c r="D8" s="110">
        <f t="shared" si="0"/>
        <v>0</v>
      </c>
      <c r="E8" s="111">
        <f t="shared" si="1"/>
        <v>0.002534722222222222</v>
      </c>
      <c r="F8" s="214">
        <f>Nevezés!L7</f>
        <v>0.907638888888889</v>
      </c>
      <c r="G8" s="120">
        <v>1.0333333333333334</v>
      </c>
      <c r="H8" s="121">
        <v>0</v>
      </c>
      <c r="I8" s="122">
        <v>0</v>
      </c>
      <c r="J8" s="124">
        <v>0.0012962962962962963</v>
      </c>
      <c r="K8" s="119">
        <v>0.9326388888888889</v>
      </c>
      <c r="L8" s="120">
        <v>0.9486111111111111</v>
      </c>
      <c r="M8" s="122">
        <v>0</v>
      </c>
      <c r="N8" s="124">
        <v>0.0012384259259259258</v>
      </c>
      <c r="O8" s="119">
        <v>0.9645833333333332</v>
      </c>
      <c r="P8" s="120">
        <v>1.0104166666666667</v>
      </c>
      <c r="Q8" s="123"/>
      <c r="R8" s="81">
        <f t="shared" si="2"/>
        <v>0</v>
      </c>
      <c r="S8" s="112">
        <f t="shared" si="3"/>
        <v>0.06180555555555567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0</v>
      </c>
      <c r="Y8" s="84">
        <f t="shared" si="7"/>
        <v>0</v>
      </c>
      <c r="Z8" s="78">
        <f>'Alap adatok'!$H$12</f>
        <v>0.13194444444444445</v>
      </c>
      <c r="AA8" s="88" t="s">
        <v>248</v>
      </c>
    </row>
    <row r="9" spans="1:27" ht="15">
      <c r="A9" s="236">
        <f>Nevezés!K8</f>
        <v>19</v>
      </c>
      <c r="B9" s="236" t="str">
        <f>Nevezés!I8</f>
        <v>KAJDOCSI ADRIÁN</v>
      </c>
      <c r="C9" s="236" t="str">
        <f>Nevezés!J8</f>
        <v>FARKAS ANDREA</v>
      </c>
      <c r="D9" s="110">
        <f t="shared" si="0"/>
        <v>0</v>
      </c>
      <c r="E9" s="111">
        <f t="shared" si="1"/>
        <v>0.003287037037037037</v>
      </c>
      <c r="F9" s="214">
        <f>Nevezés!L8</f>
        <v>0.91875</v>
      </c>
      <c r="G9" s="134">
        <v>1.0340277777777778</v>
      </c>
      <c r="H9" s="135">
        <v>0</v>
      </c>
      <c r="I9" s="136">
        <v>0</v>
      </c>
      <c r="J9" s="137">
        <v>0.001736111111111111</v>
      </c>
      <c r="K9" s="133">
        <v>0.9555555555555556</v>
      </c>
      <c r="L9" s="134">
        <v>0.9777777777777777</v>
      </c>
      <c r="M9" s="136">
        <v>0</v>
      </c>
      <c r="N9" s="137">
        <v>0.001550925925925926</v>
      </c>
      <c r="O9" s="133">
        <v>0.9909722222222223</v>
      </c>
      <c r="P9" s="134">
        <v>1.0097222222222222</v>
      </c>
      <c r="Q9" s="138"/>
      <c r="R9" s="81">
        <f t="shared" si="2"/>
        <v>0</v>
      </c>
      <c r="S9" s="112">
        <f t="shared" si="3"/>
        <v>0.04097222222222208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0</v>
      </c>
      <c r="Y9" s="84">
        <f t="shared" si="7"/>
        <v>0</v>
      </c>
      <c r="Z9" s="78">
        <f>'Alap adatok'!$H$12</f>
        <v>0.13194444444444445</v>
      </c>
      <c r="AA9" s="88" t="s">
        <v>248</v>
      </c>
    </row>
    <row r="10" spans="1:27" ht="15">
      <c r="A10" s="236">
        <f>Nevezés!K9</f>
        <v>23</v>
      </c>
      <c r="B10" s="236" t="str">
        <f>Nevezés!I9</f>
        <v>BARTOS PÁL</v>
      </c>
      <c r="C10" s="236" t="str">
        <f>Nevezés!J9</f>
        <v>BARTOS ERNŐ</v>
      </c>
      <c r="D10" s="110">
        <f t="shared" si="0"/>
        <v>1200</v>
      </c>
      <c r="E10" s="111">
        <f t="shared" si="1"/>
        <v>0.0020833333333333333</v>
      </c>
      <c r="F10" s="214">
        <f>Nevezés!L9</f>
        <v>0.9222222222222222</v>
      </c>
      <c r="G10" s="120">
        <v>1.0340277777777778</v>
      </c>
      <c r="H10" s="121">
        <v>0</v>
      </c>
      <c r="I10" s="122">
        <v>900</v>
      </c>
      <c r="J10" s="124">
        <v>0.0008564814814814815</v>
      </c>
      <c r="K10" s="119">
        <v>0.9555555555555556</v>
      </c>
      <c r="L10" s="120">
        <v>0.9798611111111111</v>
      </c>
      <c r="M10" s="122">
        <v>300</v>
      </c>
      <c r="N10" s="124">
        <v>0.0012268518518518518</v>
      </c>
      <c r="O10" s="119">
        <v>0.9902777777777777</v>
      </c>
      <c r="P10" s="120">
        <v>1.0090277777777776</v>
      </c>
      <c r="Q10" s="123"/>
      <c r="R10" s="81">
        <f t="shared" si="2"/>
        <v>0</v>
      </c>
      <c r="S10" s="112">
        <f t="shared" si="3"/>
        <v>0.0430555555555554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1200</v>
      </c>
      <c r="Y10" s="84">
        <f t="shared" si="7"/>
        <v>0</v>
      </c>
      <c r="Z10" s="78">
        <f>'Alap adatok'!$H$12</f>
        <v>0.13194444444444445</v>
      </c>
      <c r="AA10" s="88" t="s">
        <v>248</v>
      </c>
    </row>
    <row r="11" spans="1:27" ht="15">
      <c r="A11" s="236">
        <f>Nevezés!K10</f>
        <v>10</v>
      </c>
      <c r="B11" s="236" t="str">
        <f>Nevezés!I10</f>
        <v>OLÉ ISTVÁN</v>
      </c>
      <c r="C11" s="236" t="str">
        <f>Nevezés!J10</f>
        <v>MAJOR BÉLA </v>
      </c>
      <c r="D11" s="110">
        <f t="shared" si="0"/>
        <v>200</v>
      </c>
      <c r="E11" s="111">
        <f t="shared" si="1"/>
        <v>0.0027546296296296294</v>
      </c>
      <c r="F11" s="214">
        <f>Nevezés!L10</f>
        <v>0.9138888888888889</v>
      </c>
      <c r="G11" s="134">
        <v>1.0395833333333333</v>
      </c>
      <c r="H11" s="135">
        <v>0</v>
      </c>
      <c r="I11" s="136">
        <v>0</v>
      </c>
      <c r="J11" s="137">
        <v>0.0013773148148148147</v>
      </c>
      <c r="K11" s="133">
        <v>0.9597222222222223</v>
      </c>
      <c r="L11" s="134">
        <v>0.9868055555555556</v>
      </c>
      <c r="M11" s="136">
        <v>200</v>
      </c>
      <c r="N11" s="137">
        <v>0.0013773148148148147</v>
      </c>
      <c r="O11" s="133">
        <v>0.998611111111111</v>
      </c>
      <c r="P11" s="134">
        <v>1.0166666666666666</v>
      </c>
      <c r="Q11" s="138"/>
      <c r="R11" s="81">
        <f t="shared" si="2"/>
        <v>0</v>
      </c>
      <c r="S11" s="112">
        <f t="shared" si="3"/>
        <v>0.04513888888888895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200</v>
      </c>
      <c r="Y11" s="84">
        <f t="shared" si="7"/>
        <v>0</v>
      </c>
      <c r="Z11" s="78">
        <f>'Alap adatok'!$H$12</f>
        <v>0.13194444444444445</v>
      </c>
      <c r="AA11" s="88" t="s">
        <v>248</v>
      </c>
    </row>
    <row r="12" spans="1:27" ht="15">
      <c r="A12" s="236">
        <f>Nevezés!K11</f>
        <v>0</v>
      </c>
      <c r="B12" s="236">
        <f>Nevezés!I11</f>
        <v>0</v>
      </c>
      <c r="C12" s="236">
        <f>Nevezés!J11</f>
        <v>0</v>
      </c>
      <c r="D12" s="110">
        <f t="shared" si="0"/>
        <v>0</v>
      </c>
      <c r="E12" s="111">
        <f t="shared" si="1"/>
        <v>0</v>
      </c>
      <c r="F12" s="214">
        <f>Nevezés!L11</f>
        <v>0</v>
      </c>
      <c r="G12" s="120"/>
      <c r="H12" s="121"/>
      <c r="I12" s="122"/>
      <c r="J12" s="124"/>
      <c r="K12" s="119"/>
      <c r="L12" s="120"/>
      <c r="M12" s="122"/>
      <c r="N12" s="124"/>
      <c r="O12" s="119"/>
      <c r="P12" s="120"/>
      <c r="Q12" s="123"/>
      <c r="R12" s="81">
        <f t="shared" si="2"/>
        <v>0</v>
      </c>
      <c r="S12" s="112">
        <f t="shared" si="3"/>
        <v>0</v>
      </c>
      <c r="T12" s="82">
        <f>H12*'Alap adatok'!$F$7</f>
        <v>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0</v>
      </c>
      <c r="Y12" s="84">
        <f t="shared" si="7"/>
        <v>0</v>
      </c>
      <c r="Z12" s="78">
        <f>'Alap adatok'!$H$12</f>
        <v>0.13194444444444445</v>
      </c>
      <c r="AA12" s="88" t="s">
        <v>248</v>
      </c>
    </row>
    <row r="13" spans="1:27" ht="15">
      <c r="A13" s="236">
        <f>Nevezés!K12</f>
        <v>0</v>
      </c>
      <c r="B13" s="236">
        <f>Nevezés!I12</f>
        <v>0</v>
      </c>
      <c r="C13" s="236">
        <f>Nevezés!J12</f>
        <v>0</v>
      </c>
      <c r="D13" s="110">
        <f t="shared" si="0"/>
        <v>0</v>
      </c>
      <c r="E13" s="111">
        <f t="shared" si="1"/>
        <v>0</v>
      </c>
      <c r="F13" s="214">
        <f>Nevezés!L12</f>
        <v>0</v>
      </c>
      <c r="G13" s="134"/>
      <c r="H13" s="135"/>
      <c r="I13" s="136"/>
      <c r="J13" s="137"/>
      <c r="K13" s="133"/>
      <c r="L13" s="134"/>
      <c r="M13" s="136"/>
      <c r="N13" s="137"/>
      <c r="O13" s="133"/>
      <c r="P13" s="134"/>
      <c r="Q13" s="138"/>
      <c r="R13" s="81">
        <f t="shared" si="2"/>
        <v>0</v>
      </c>
      <c r="S13" s="112">
        <f t="shared" si="3"/>
        <v>0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0</v>
      </c>
      <c r="Y13" s="84">
        <f t="shared" si="7"/>
        <v>0</v>
      </c>
      <c r="Z13" s="78">
        <f>'Alap adatok'!$H$12</f>
        <v>0.13194444444444445</v>
      </c>
      <c r="AA13" s="88" t="s">
        <v>248</v>
      </c>
    </row>
    <row r="14" spans="1:27" ht="15">
      <c r="A14" s="236">
        <f>Nevezés!K13</f>
        <v>0</v>
      </c>
      <c r="B14" s="236">
        <f>Nevezés!I13</f>
        <v>0</v>
      </c>
      <c r="C14" s="236">
        <f>Nevezés!J13</f>
        <v>0</v>
      </c>
      <c r="D14" s="110">
        <f t="shared" si="0"/>
        <v>0</v>
      </c>
      <c r="E14" s="111">
        <f t="shared" si="1"/>
        <v>0</v>
      </c>
      <c r="F14" s="214">
        <f>Nevezés!L13</f>
        <v>0</v>
      </c>
      <c r="G14" s="120"/>
      <c r="H14" s="121"/>
      <c r="I14" s="122"/>
      <c r="J14" s="124"/>
      <c r="K14" s="119"/>
      <c r="L14" s="120"/>
      <c r="M14" s="122"/>
      <c r="N14" s="124"/>
      <c r="O14" s="119"/>
      <c r="P14" s="120"/>
      <c r="Q14" s="123"/>
      <c r="R14" s="81">
        <f t="shared" si="2"/>
        <v>0</v>
      </c>
      <c r="S14" s="112">
        <f t="shared" si="3"/>
        <v>0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0</v>
      </c>
      <c r="Y14" s="84">
        <f t="shared" si="7"/>
        <v>0</v>
      </c>
      <c r="Z14" s="78">
        <f>'Alap adatok'!$H$12</f>
        <v>0.13194444444444445</v>
      </c>
      <c r="AA14" s="88" t="s">
        <v>248</v>
      </c>
    </row>
    <row r="15" spans="1:27" ht="15">
      <c r="A15" s="236">
        <f>Nevezés!K14</f>
        <v>0</v>
      </c>
      <c r="B15" s="236">
        <f>Nevezés!I14</f>
        <v>0</v>
      </c>
      <c r="C15" s="236">
        <f>Nevezés!J14</f>
        <v>0</v>
      </c>
      <c r="D15" s="110">
        <f t="shared" si="0"/>
        <v>0</v>
      </c>
      <c r="E15" s="111">
        <f t="shared" si="1"/>
        <v>0</v>
      </c>
      <c r="F15" s="214">
        <f>Nevezés!L14</f>
        <v>0</v>
      </c>
      <c r="G15" s="134"/>
      <c r="H15" s="135"/>
      <c r="I15" s="136"/>
      <c r="J15" s="137"/>
      <c r="K15" s="133"/>
      <c r="L15" s="134"/>
      <c r="M15" s="136"/>
      <c r="N15" s="137"/>
      <c r="O15" s="133"/>
      <c r="P15" s="134"/>
      <c r="Q15" s="138"/>
      <c r="R15" s="81">
        <f t="shared" si="2"/>
        <v>0</v>
      </c>
      <c r="S15" s="112">
        <f t="shared" si="3"/>
        <v>0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adatok'!$H$12</f>
        <v>0.13194444444444445</v>
      </c>
      <c r="AA15" s="88" t="s">
        <v>248</v>
      </c>
    </row>
    <row r="16" spans="1:27" ht="15">
      <c r="A16" s="236">
        <f>Nevezés!K15</f>
        <v>0</v>
      </c>
      <c r="B16" s="236">
        <f>Nevezés!I15</f>
        <v>0</v>
      </c>
      <c r="C16" s="236">
        <f>Nevezés!J15</f>
        <v>0</v>
      </c>
      <c r="D16" s="110">
        <f t="shared" si="0"/>
        <v>0</v>
      </c>
      <c r="E16" s="111">
        <f t="shared" si="1"/>
        <v>0</v>
      </c>
      <c r="F16" s="214">
        <f>Nevezés!L15</f>
        <v>0</v>
      </c>
      <c r="G16" s="120"/>
      <c r="H16" s="121"/>
      <c r="I16" s="122"/>
      <c r="J16" s="124"/>
      <c r="K16" s="119"/>
      <c r="L16" s="120"/>
      <c r="M16" s="122"/>
      <c r="N16" s="124"/>
      <c r="O16" s="119"/>
      <c r="P16" s="120"/>
      <c r="Q16" s="123"/>
      <c r="R16" s="81">
        <f t="shared" si="2"/>
        <v>0</v>
      </c>
      <c r="S16" s="112">
        <f t="shared" si="3"/>
        <v>0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0</v>
      </c>
      <c r="Y16" s="84">
        <f t="shared" si="7"/>
        <v>0</v>
      </c>
      <c r="Z16" s="78">
        <f>'Alap adatok'!$H$12</f>
        <v>0.13194444444444445</v>
      </c>
      <c r="AA16" s="88" t="s">
        <v>248</v>
      </c>
    </row>
    <row r="17" spans="1:27" ht="15">
      <c r="A17" s="236">
        <f>Nevezés!K16</f>
        <v>0</v>
      </c>
      <c r="B17" s="236">
        <f>Nevezés!I16</f>
        <v>0</v>
      </c>
      <c r="C17" s="236">
        <f>Nevezés!J16</f>
        <v>0</v>
      </c>
      <c r="D17" s="110">
        <f t="shared" si="0"/>
        <v>0</v>
      </c>
      <c r="E17" s="111">
        <f t="shared" si="1"/>
        <v>0</v>
      </c>
      <c r="F17" s="214">
        <f>Nevezés!L16</f>
        <v>0</v>
      </c>
      <c r="G17" s="134"/>
      <c r="H17" s="135"/>
      <c r="I17" s="136"/>
      <c r="J17" s="137"/>
      <c r="K17" s="133"/>
      <c r="L17" s="134"/>
      <c r="M17" s="136"/>
      <c r="N17" s="137"/>
      <c r="O17" s="133"/>
      <c r="P17" s="134"/>
      <c r="Q17" s="138"/>
      <c r="R17" s="81">
        <f t="shared" si="2"/>
        <v>0</v>
      </c>
      <c r="S17" s="112">
        <f t="shared" si="3"/>
        <v>0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adatok'!$H$12</f>
        <v>0.13194444444444445</v>
      </c>
      <c r="AA17" s="88" t="s">
        <v>248</v>
      </c>
    </row>
    <row r="18" spans="1:27" ht="15">
      <c r="A18" s="236">
        <f>Nevezés!K17</f>
        <v>0</v>
      </c>
      <c r="B18" s="236">
        <f>Nevezés!I17</f>
        <v>0</v>
      </c>
      <c r="C18" s="236">
        <f>Nevezés!J17</f>
        <v>0</v>
      </c>
      <c r="D18" s="110">
        <f t="shared" si="0"/>
        <v>0</v>
      </c>
      <c r="E18" s="111">
        <f t="shared" si="1"/>
        <v>0</v>
      </c>
      <c r="F18" s="214">
        <f>Nevezés!L17</f>
        <v>0</v>
      </c>
      <c r="G18" s="120"/>
      <c r="H18" s="121"/>
      <c r="I18" s="122"/>
      <c r="J18" s="124"/>
      <c r="K18" s="119"/>
      <c r="L18" s="120"/>
      <c r="M18" s="122"/>
      <c r="N18" s="124"/>
      <c r="O18" s="119"/>
      <c r="P18" s="120"/>
      <c r="Q18" s="123"/>
      <c r="R18" s="81">
        <f t="shared" si="2"/>
        <v>0</v>
      </c>
      <c r="S18" s="112">
        <f t="shared" si="3"/>
        <v>0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0</v>
      </c>
      <c r="Y18" s="84">
        <f t="shared" si="7"/>
        <v>0</v>
      </c>
      <c r="Z18" s="78">
        <f>'Alap adatok'!$H$12</f>
        <v>0.13194444444444445</v>
      </c>
      <c r="AA18" s="88" t="s">
        <v>248</v>
      </c>
    </row>
    <row r="19" spans="1:27" ht="15">
      <c r="A19" s="236">
        <f>Nevezés!K18</f>
        <v>0</v>
      </c>
      <c r="B19" s="236">
        <f>Nevezés!I18</f>
        <v>0</v>
      </c>
      <c r="C19" s="236">
        <f>Nevezés!J18</f>
        <v>0</v>
      </c>
      <c r="D19" s="110">
        <f t="shared" si="0"/>
        <v>0</v>
      </c>
      <c r="E19" s="111">
        <f t="shared" si="1"/>
        <v>0</v>
      </c>
      <c r="F19" s="214">
        <f>Nevezés!L18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adatok'!$H$12</f>
        <v>0.13194444444444445</v>
      </c>
      <c r="AA19" s="88" t="s">
        <v>248</v>
      </c>
    </row>
    <row r="20" spans="1:27" ht="15">
      <c r="A20" s="236">
        <f>Nevezés!K19</f>
        <v>0</v>
      </c>
      <c r="B20" s="236">
        <f>Nevezés!I19</f>
        <v>0</v>
      </c>
      <c r="C20" s="236">
        <f>Nevezés!J19</f>
        <v>0</v>
      </c>
      <c r="D20" s="110">
        <f t="shared" si="0"/>
        <v>0</v>
      </c>
      <c r="E20" s="111">
        <f t="shared" si="1"/>
        <v>0</v>
      </c>
      <c r="F20" s="214">
        <f>Nevezés!L19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adatok'!$H$12</f>
        <v>0.13194444444444445</v>
      </c>
      <c r="AA20" s="88" t="s">
        <v>248</v>
      </c>
    </row>
    <row r="21" spans="1:27" ht="15">
      <c r="A21" s="236">
        <f>Nevezés!K20</f>
        <v>0</v>
      </c>
      <c r="B21" s="236">
        <f>Nevezés!I20</f>
        <v>0</v>
      </c>
      <c r="C21" s="236">
        <f>Nevezés!J20</f>
        <v>0</v>
      </c>
      <c r="D21" s="110">
        <f t="shared" si="0"/>
        <v>0</v>
      </c>
      <c r="E21" s="111">
        <f t="shared" si="1"/>
        <v>0</v>
      </c>
      <c r="F21" s="214">
        <f>Nevezés!L20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adatok'!$H$12</f>
        <v>0.13194444444444445</v>
      </c>
      <c r="AA21" s="88" t="s">
        <v>248</v>
      </c>
    </row>
    <row r="22" spans="1:27" ht="15">
      <c r="A22" s="236">
        <f>Nevezés!K21</f>
        <v>0</v>
      </c>
      <c r="B22" s="236">
        <f>Nevezés!I21</f>
        <v>0</v>
      </c>
      <c r="C22" s="236">
        <f>Nevezés!J21</f>
        <v>0</v>
      </c>
      <c r="D22" s="110">
        <f t="shared" si="0"/>
        <v>0</v>
      </c>
      <c r="E22" s="111">
        <f t="shared" si="1"/>
        <v>0</v>
      </c>
      <c r="F22" s="214">
        <f>Nevezés!L21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adatok'!$H$12</f>
        <v>0.13194444444444445</v>
      </c>
      <c r="AA22" s="88" t="s">
        <v>248</v>
      </c>
    </row>
    <row r="23" spans="1:27" ht="15">
      <c r="A23" s="236">
        <f>Nevezés!K22</f>
        <v>0</v>
      </c>
      <c r="B23" s="236">
        <f>Nevezés!I22</f>
        <v>0</v>
      </c>
      <c r="C23" s="236">
        <f>Nevezés!J22</f>
        <v>0</v>
      </c>
      <c r="D23" s="110">
        <f t="shared" si="0"/>
        <v>0</v>
      </c>
      <c r="E23" s="111">
        <f t="shared" si="1"/>
        <v>0</v>
      </c>
      <c r="F23" s="214">
        <f>Nevezés!L22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adatok'!$H$12</f>
        <v>0.13194444444444445</v>
      </c>
      <c r="AA23" s="88" t="s">
        <v>248</v>
      </c>
    </row>
    <row r="24" spans="1:27" ht="15">
      <c r="A24" s="236">
        <f>Nevezés!K23</f>
        <v>0</v>
      </c>
      <c r="B24" s="236">
        <f>Nevezés!I23</f>
        <v>0</v>
      </c>
      <c r="C24" s="236">
        <f>Nevezés!J23</f>
        <v>0</v>
      </c>
      <c r="D24" s="110">
        <f t="shared" si="0"/>
        <v>0</v>
      </c>
      <c r="E24" s="111">
        <f t="shared" si="1"/>
        <v>0</v>
      </c>
      <c r="F24" s="214">
        <f>Nevezés!L23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adatok'!$H$12</f>
        <v>0.13194444444444445</v>
      </c>
      <c r="AA24" s="88" t="s">
        <v>248</v>
      </c>
    </row>
    <row r="25" spans="1:27" ht="15">
      <c r="A25" s="236">
        <f>Nevezés!K24</f>
        <v>0</v>
      </c>
      <c r="B25" s="236">
        <f>Nevezés!I24</f>
        <v>0</v>
      </c>
      <c r="C25" s="236">
        <f>Nevezés!J24</f>
        <v>0</v>
      </c>
      <c r="D25" s="110">
        <f t="shared" si="0"/>
        <v>0</v>
      </c>
      <c r="E25" s="111">
        <f t="shared" si="1"/>
        <v>0</v>
      </c>
      <c r="F25" s="214">
        <f>Nevezés!L24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adatok'!$H$12</f>
        <v>0.13194444444444445</v>
      </c>
      <c r="AA25" s="88" t="s">
        <v>248</v>
      </c>
    </row>
    <row r="26" spans="1:27" ht="15">
      <c r="A26" s="236">
        <f>Nevezés!K25</f>
        <v>0</v>
      </c>
      <c r="B26" s="236">
        <f>Nevezés!I25</f>
        <v>0</v>
      </c>
      <c r="C26" s="236">
        <f>Nevezés!J25</f>
        <v>0</v>
      </c>
      <c r="D26" s="110">
        <f t="shared" si="0"/>
        <v>0</v>
      </c>
      <c r="E26" s="111">
        <f t="shared" si="1"/>
        <v>0</v>
      </c>
      <c r="F26" s="214">
        <f>Nevezés!L25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adatok'!$H$12</f>
        <v>0.13194444444444445</v>
      </c>
      <c r="AA26" s="88" t="s">
        <v>248</v>
      </c>
    </row>
    <row r="27" spans="1:27" ht="15">
      <c r="A27" s="236">
        <f>Nevezés!K26</f>
        <v>0</v>
      </c>
      <c r="B27" s="236">
        <f>Nevezés!I26</f>
        <v>0</v>
      </c>
      <c r="C27" s="236">
        <f>Nevezés!J26</f>
        <v>0</v>
      </c>
      <c r="D27" s="110">
        <f t="shared" si="0"/>
        <v>0</v>
      </c>
      <c r="E27" s="111">
        <f t="shared" si="1"/>
        <v>0</v>
      </c>
      <c r="F27" s="214">
        <f>Nevezés!L26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adatok'!$H$12</f>
        <v>0.13194444444444445</v>
      </c>
      <c r="AA27" s="88" t="s">
        <v>248</v>
      </c>
    </row>
    <row r="28" spans="1:27" ht="15">
      <c r="A28" s="236">
        <f>Nevezés!K27</f>
        <v>0</v>
      </c>
      <c r="B28" s="236">
        <f>Nevezés!I27</f>
        <v>0</v>
      </c>
      <c r="C28" s="236">
        <f>Nevezés!J27</f>
        <v>0</v>
      </c>
      <c r="D28" s="110">
        <f t="shared" si="0"/>
        <v>0</v>
      </c>
      <c r="E28" s="111">
        <f t="shared" si="1"/>
        <v>0</v>
      </c>
      <c r="F28" s="214">
        <f>Nevezés!L27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adatok'!$H$12</f>
        <v>0.13194444444444445</v>
      </c>
      <c r="AA28" s="88" t="s">
        <v>248</v>
      </c>
    </row>
    <row r="29" spans="1:27" ht="15">
      <c r="A29" s="236">
        <f>Nevezés!K28</f>
        <v>0</v>
      </c>
      <c r="B29" s="236">
        <f>Nevezés!I28</f>
        <v>0</v>
      </c>
      <c r="C29" s="236">
        <f>Nevezés!J28</f>
        <v>0</v>
      </c>
      <c r="D29" s="110">
        <f t="shared" si="0"/>
        <v>0</v>
      </c>
      <c r="E29" s="111">
        <f t="shared" si="1"/>
        <v>0</v>
      </c>
      <c r="F29" s="214">
        <f>Nevezés!L28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adatok'!$H$12</f>
        <v>0.13194444444444445</v>
      </c>
      <c r="AA29" s="88" t="s">
        <v>248</v>
      </c>
    </row>
    <row r="30" spans="1:27" ht="15">
      <c r="A30" s="236">
        <f>Nevezés!K29</f>
        <v>0</v>
      </c>
      <c r="B30" s="236">
        <f>Nevezés!I29</f>
        <v>0</v>
      </c>
      <c r="C30" s="236">
        <f>Nevezés!J29</f>
        <v>0</v>
      </c>
      <c r="D30" s="110">
        <f t="shared" si="0"/>
        <v>0</v>
      </c>
      <c r="E30" s="111">
        <f t="shared" si="1"/>
        <v>0</v>
      </c>
      <c r="F30" s="214">
        <f>Nevezés!L29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adatok'!$H$12</f>
        <v>0.13194444444444445</v>
      </c>
      <c r="AA30" s="88" t="s">
        <v>248</v>
      </c>
    </row>
    <row r="31" spans="1:27" ht="15">
      <c r="A31" s="236">
        <f>Nevezés!K30</f>
        <v>0</v>
      </c>
      <c r="B31" s="236">
        <f>Nevezés!I30</f>
        <v>0</v>
      </c>
      <c r="C31" s="236">
        <f>Nevezés!J30</f>
        <v>0</v>
      </c>
      <c r="D31" s="110">
        <f t="shared" si="0"/>
        <v>0</v>
      </c>
      <c r="E31" s="111">
        <f t="shared" si="1"/>
        <v>0</v>
      </c>
      <c r="F31" s="214">
        <f>Nevezés!L30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adatok'!$H$12</f>
        <v>0.13194444444444445</v>
      </c>
      <c r="AA31" s="88" t="s">
        <v>248</v>
      </c>
    </row>
    <row r="32" spans="1:27" ht="15">
      <c r="A32" s="236">
        <f>Nevezés!K31</f>
        <v>0</v>
      </c>
      <c r="B32" s="236">
        <f>Nevezés!I31</f>
        <v>0</v>
      </c>
      <c r="C32" s="236">
        <f>Nevezés!J31</f>
        <v>0</v>
      </c>
      <c r="D32" s="110">
        <f t="shared" si="0"/>
        <v>0</v>
      </c>
      <c r="E32" s="111">
        <f t="shared" si="1"/>
        <v>0</v>
      </c>
      <c r="F32" s="214">
        <f>Nevezés!L31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adatok'!$H$12</f>
        <v>0.13194444444444445</v>
      </c>
      <c r="AA32" s="88" t="s">
        <v>248</v>
      </c>
    </row>
    <row r="33" spans="1:27" ht="15">
      <c r="A33" s="236">
        <f>Nevezés!K32</f>
        <v>0</v>
      </c>
      <c r="B33" s="236">
        <f>Nevezés!I32</f>
        <v>0</v>
      </c>
      <c r="C33" s="236">
        <f>Nevezés!J32</f>
        <v>0</v>
      </c>
      <c r="D33" s="110">
        <f t="shared" si="0"/>
        <v>0</v>
      </c>
      <c r="E33" s="111">
        <f t="shared" si="1"/>
        <v>0</v>
      </c>
      <c r="F33" s="214">
        <f>Nevezés!L32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adatok'!$H$12</f>
        <v>0.13194444444444445</v>
      </c>
      <c r="AA33" s="88" t="s">
        <v>248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X1:X2"/>
    <mergeCell ref="Y1:Y2"/>
    <mergeCell ref="Z1:Z2"/>
    <mergeCell ref="B2:C2"/>
    <mergeCell ref="I2:L2"/>
    <mergeCell ref="M2:P2"/>
    <mergeCell ref="R1:R2"/>
    <mergeCell ref="S1:S3"/>
    <mergeCell ref="T1:T2"/>
    <mergeCell ref="W1:W2"/>
    <mergeCell ref="A1:A3"/>
    <mergeCell ref="D1:D2"/>
    <mergeCell ref="E1:E2"/>
    <mergeCell ref="I1:L1"/>
  </mergeCells>
  <printOptions/>
  <pageMargins left="0.75" right="0.75" top="1" bottom="1" header="0.5" footer="0.5"/>
  <pageSetup horizontalDpi="600" verticalDpi="600" orientation="portrait" paperSize="9" r:id="rId1"/>
  <ignoredErrors>
    <ignoredError sqref="F4:F20 F21:F3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I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K13" sqref="K13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9" width="9.140625" style="88" customWidth="1"/>
    <col min="10" max="11" width="11.57421875" style="88" customWidth="1"/>
    <col min="12" max="14" width="9.140625" style="88" customWidth="1"/>
    <col min="15" max="16" width="11.57421875" style="88" customWidth="1"/>
    <col min="17" max="18" width="9.140625" style="88" customWidth="1"/>
    <col min="19" max="19" width="11.57421875" style="88" customWidth="1"/>
    <col min="20" max="22" width="9.140625" style="88" customWidth="1"/>
    <col min="23" max="24" width="11.57421875" style="88" customWidth="1"/>
    <col min="25" max="28" width="9.140625" style="88" customWidth="1"/>
    <col min="29" max="29" width="9.28125" style="129" hidden="1" customWidth="1"/>
    <col min="30" max="30" width="0" style="129" hidden="1" customWidth="1"/>
    <col min="31" max="16384" width="9.140625" style="88" customWidth="1"/>
  </cols>
  <sheetData>
    <row r="1" spans="1:34" s="86" customFormat="1" ht="26.25" customHeight="1" thickBot="1">
      <c r="A1" s="445" t="s">
        <v>0</v>
      </c>
      <c r="B1" s="89" t="s">
        <v>1</v>
      </c>
      <c r="C1" s="89"/>
      <c r="D1" s="456" t="s">
        <v>240</v>
      </c>
      <c r="E1" s="458" t="s">
        <v>297</v>
      </c>
      <c r="F1" s="464" t="s">
        <v>298</v>
      </c>
      <c r="G1" s="460" t="s">
        <v>241</v>
      </c>
      <c r="H1" s="462" t="s">
        <v>299</v>
      </c>
      <c r="I1" s="452" t="s">
        <v>3</v>
      </c>
      <c r="J1" s="306"/>
      <c r="K1" s="216"/>
      <c r="L1" s="217"/>
      <c r="M1" s="466"/>
      <c r="N1" s="466"/>
      <c r="O1" s="466"/>
      <c r="P1" s="466"/>
      <c r="Q1" s="470"/>
      <c r="R1" s="471"/>
      <c r="S1" s="471"/>
      <c r="T1" s="472"/>
      <c r="U1" s="466"/>
      <c r="V1" s="466"/>
      <c r="W1" s="466"/>
      <c r="X1" s="466"/>
      <c r="Y1" s="218"/>
      <c r="Z1" s="443" t="s">
        <v>7</v>
      </c>
      <c r="AA1" s="441" t="s">
        <v>8</v>
      </c>
      <c r="AB1" s="441" t="s">
        <v>242</v>
      </c>
      <c r="AC1" s="125"/>
      <c r="AD1" s="125"/>
      <c r="AE1" s="441" t="s">
        <v>2</v>
      </c>
      <c r="AF1" s="441" t="s">
        <v>4</v>
      </c>
      <c r="AG1" s="441" t="s">
        <v>314</v>
      </c>
      <c r="AH1" s="440" t="s">
        <v>6</v>
      </c>
    </row>
    <row r="2" spans="1:34" s="87" customFormat="1" ht="36" customHeight="1">
      <c r="A2" s="446"/>
      <c r="B2" s="454" t="s">
        <v>312</v>
      </c>
      <c r="C2" s="455"/>
      <c r="D2" s="457"/>
      <c r="E2" s="459"/>
      <c r="F2" s="465"/>
      <c r="G2" s="461"/>
      <c r="H2" s="463"/>
      <c r="I2" s="453"/>
      <c r="J2" s="307" t="s">
        <v>9</v>
      </c>
      <c r="K2" s="219" t="s">
        <v>10</v>
      </c>
      <c r="L2" s="220" t="s">
        <v>239</v>
      </c>
      <c r="M2" s="467" t="s">
        <v>12</v>
      </c>
      <c r="N2" s="468"/>
      <c r="O2" s="468"/>
      <c r="P2" s="469"/>
      <c r="Q2" s="473" t="s">
        <v>13</v>
      </c>
      <c r="R2" s="474"/>
      <c r="S2" s="474"/>
      <c r="T2" s="475"/>
      <c r="U2" s="467" t="s">
        <v>14</v>
      </c>
      <c r="V2" s="468"/>
      <c r="W2" s="468"/>
      <c r="X2" s="469"/>
      <c r="Y2" s="221" t="s">
        <v>15</v>
      </c>
      <c r="Z2" s="444"/>
      <c r="AA2" s="442"/>
      <c r="AB2" s="442"/>
      <c r="AC2" s="126"/>
      <c r="AD2" s="126"/>
      <c r="AE2" s="442"/>
      <c r="AF2" s="442"/>
      <c r="AG2" s="442"/>
      <c r="AH2" s="440"/>
    </row>
    <row r="3" spans="1:34" s="86" customFormat="1" ht="15">
      <c r="A3" s="447"/>
      <c r="B3" s="91" t="s">
        <v>16</v>
      </c>
      <c r="C3" s="91" t="s">
        <v>17</v>
      </c>
      <c r="D3" s="215" t="s">
        <v>18</v>
      </c>
      <c r="E3" s="215" t="s">
        <v>18</v>
      </c>
      <c r="F3" s="215" t="s">
        <v>18</v>
      </c>
      <c r="G3" s="222"/>
      <c r="H3" s="222"/>
      <c r="I3" s="222"/>
      <c r="J3" s="308"/>
      <c r="K3" s="114"/>
      <c r="L3" s="105"/>
      <c r="M3" s="85" t="s">
        <v>19</v>
      </c>
      <c r="N3" s="93" t="s">
        <v>20</v>
      </c>
      <c r="O3" s="77" t="s">
        <v>244</v>
      </c>
      <c r="P3" s="106" t="s">
        <v>21</v>
      </c>
      <c r="Q3" s="85" t="s">
        <v>19</v>
      </c>
      <c r="R3" s="93" t="s">
        <v>20</v>
      </c>
      <c r="S3" s="77" t="s">
        <v>244</v>
      </c>
      <c r="T3" s="106" t="s">
        <v>21</v>
      </c>
      <c r="U3" s="85" t="s">
        <v>19</v>
      </c>
      <c r="V3" s="93" t="s">
        <v>20</v>
      </c>
      <c r="W3" s="77" t="s">
        <v>244</v>
      </c>
      <c r="X3" s="106" t="s">
        <v>21</v>
      </c>
      <c r="Y3" s="102" t="s">
        <v>19</v>
      </c>
      <c r="Z3" s="94"/>
      <c r="AA3" s="442"/>
      <c r="AB3" s="95"/>
      <c r="AC3" s="127" t="s">
        <v>245</v>
      </c>
      <c r="AD3" s="127" t="s">
        <v>83</v>
      </c>
      <c r="AE3" s="95"/>
      <c r="AF3" s="96"/>
      <c r="AG3" s="96"/>
      <c r="AH3" s="80"/>
    </row>
    <row r="4" spans="1:35" ht="15">
      <c r="A4" s="236">
        <f>Nevezés!K3</f>
        <v>5</v>
      </c>
      <c r="B4" s="236" t="str">
        <f>Nevezés!I3</f>
        <v>NAGY ZOLTÁN </v>
      </c>
      <c r="C4" s="236" t="str">
        <f>Nevezés!J3</f>
        <v>NAGY AMBRUS</v>
      </c>
      <c r="D4" s="223">
        <f>NN_É!D4</f>
        <v>0</v>
      </c>
      <c r="E4" s="224">
        <f>AG4+AF4+AE4+AB4</f>
        <v>0</v>
      </c>
      <c r="F4" s="225">
        <f>SUM(D4:E4)</f>
        <v>0</v>
      </c>
      <c r="G4" s="226">
        <f>NN_É!E4</f>
        <v>0.003414351851851852</v>
      </c>
      <c r="H4" s="227">
        <f>N4+R4+V4</f>
        <v>0.0026273148148148145</v>
      </c>
      <c r="I4" s="228">
        <f>SUM(G4:H4)</f>
        <v>0.0060416666666666665</v>
      </c>
      <c r="J4" s="309">
        <f>Nevezés!M3</f>
        <v>0.3854166666666667</v>
      </c>
      <c r="K4" s="120">
        <v>0.5215277777777778</v>
      </c>
      <c r="L4" s="121">
        <v>0</v>
      </c>
      <c r="M4" s="122">
        <v>0</v>
      </c>
      <c r="N4" s="124">
        <v>0.0009375</v>
      </c>
      <c r="O4" s="119">
        <v>0.42430555555555555</v>
      </c>
      <c r="P4" s="120">
        <v>0.4375</v>
      </c>
      <c r="Q4" s="122">
        <v>0</v>
      </c>
      <c r="R4" s="124">
        <v>0.0010416666666666667</v>
      </c>
      <c r="S4" s="119">
        <v>0.4465277777777778</v>
      </c>
      <c r="T4" s="120">
        <v>0.4583333333333333</v>
      </c>
      <c r="U4" s="122">
        <v>0</v>
      </c>
      <c r="V4" s="124">
        <v>0.0006481481481481481</v>
      </c>
      <c r="W4" s="119">
        <v>0.49375</v>
      </c>
      <c r="X4" s="120">
        <v>0.5055555555555555</v>
      </c>
      <c r="Y4" s="123">
        <v>0</v>
      </c>
      <c r="Z4" s="81">
        <f>IF(K4-J4-AA4-AH4&gt;0,K4-J4-AA4-AH4,0)</f>
        <v>0</v>
      </c>
      <c r="AA4" s="112">
        <f>X4-W4+T4-S4+P4-O4</f>
        <v>0.03680555555555548</v>
      </c>
      <c r="AB4" s="82">
        <f>L4*'Alap adatok'!$F$7</f>
        <v>0</v>
      </c>
      <c r="AC4" s="128">
        <f>HOUR(Z4)</f>
        <v>0</v>
      </c>
      <c r="AD4" s="128">
        <f>MINUTE(Z4)</f>
        <v>0</v>
      </c>
      <c r="AE4" s="83">
        <f>(AC4*60+AD4)*'Alap adatok'!$F$8</f>
        <v>0</v>
      </c>
      <c r="AF4" s="84">
        <f>M4+Q4+U4</f>
        <v>0</v>
      </c>
      <c r="AG4" s="84">
        <f>Y4</f>
        <v>0</v>
      </c>
      <c r="AH4" s="229">
        <f>'Alap adatok'!$H$13</f>
        <v>0.19444444444444445</v>
      </c>
      <c r="AI4" s="88" t="s">
        <v>248</v>
      </c>
    </row>
    <row r="5" spans="1:35" ht="15">
      <c r="A5" s="236">
        <f>Nevezés!K4</f>
        <v>30</v>
      </c>
      <c r="B5" s="236" t="str">
        <f>Nevezés!I4</f>
        <v>WIDNER ATTILA</v>
      </c>
      <c r="C5" s="236" t="str">
        <f>Nevezés!J4</f>
        <v>FERRÓ RÓBERT</v>
      </c>
      <c r="D5" s="223">
        <f>NN_É!D5</f>
        <v>200</v>
      </c>
      <c r="E5" s="224">
        <f aca="true" t="shared" si="0" ref="E5:E33">AG5+AF5+AE5+AB5</f>
        <v>200</v>
      </c>
      <c r="F5" s="225">
        <f aca="true" t="shared" si="1" ref="F5:F33">SUM(D5:E5)</f>
        <v>400</v>
      </c>
      <c r="G5" s="226">
        <f>NN_É!E5</f>
        <v>0.0028703703703703703</v>
      </c>
      <c r="H5" s="227">
        <f aca="true" t="shared" si="2" ref="H5:H33">N5+R5+V5</f>
        <v>0.0024537037037037036</v>
      </c>
      <c r="I5" s="228">
        <f aca="true" t="shared" si="3" ref="I5:I33">SUM(G5:H5)</f>
        <v>0.005324074074074074</v>
      </c>
      <c r="J5" s="309">
        <f>Nevezés!M4</f>
        <v>0.4</v>
      </c>
      <c r="K5" s="134">
        <v>0.5423611111111112</v>
      </c>
      <c r="L5" s="135">
        <v>0</v>
      </c>
      <c r="M5" s="136">
        <v>0</v>
      </c>
      <c r="N5" s="137">
        <v>0.0011342592592592591</v>
      </c>
      <c r="O5" s="133">
        <v>0.44097222222222227</v>
      </c>
      <c r="P5" s="134">
        <v>0.4784722222222222</v>
      </c>
      <c r="Q5" s="136">
        <v>200</v>
      </c>
      <c r="R5" s="137">
        <v>0.000775462962962963</v>
      </c>
      <c r="S5" s="133">
        <v>0.4791666666666667</v>
      </c>
      <c r="T5" s="134">
        <v>0.49652777777777773</v>
      </c>
      <c r="U5" s="136">
        <v>0</v>
      </c>
      <c r="V5" s="137">
        <v>0.0005439814814814814</v>
      </c>
      <c r="W5" s="133">
        <v>0.5222222222222223</v>
      </c>
      <c r="X5" s="134">
        <v>0.5347222222222222</v>
      </c>
      <c r="Y5" s="138">
        <v>0</v>
      </c>
      <c r="Z5" s="81">
        <f aca="true" t="shared" si="4" ref="Z5:Z33">IF(K5-J5-AA5-AH5&gt;0,K5-J5-AA5-AH5,0)</f>
        <v>0</v>
      </c>
      <c r="AA5" s="112">
        <f aca="true" t="shared" si="5" ref="AA5:AA33">X5-W5+T5-S5+P5-O5</f>
        <v>0.06736111111111082</v>
      </c>
      <c r="AB5" s="82">
        <f>L5*'Alap adatok'!$F$7</f>
        <v>0</v>
      </c>
      <c r="AC5" s="128">
        <f aca="true" t="shared" si="6" ref="AC5:AC33">HOUR(Z5)</f>
        <v>0</v>
      </c>
      <c r="AD5" s="128">
        <f aca="true" t="shared" si="7" ref="AD5:AD33">MINUTE(Z5)</f>
        <v>0</v>
      </c>
      <c r="AE5" s="83">
        <f>(AC5*60+AD5)*'Alap adatok'!$F$8</f>
        <v>0</v>
      </c>
      <c r="AF5" s="84">
        <f aca="true" t="shared" si="8" ref="AF5:AF33">M5+Q5+U5</f>
        <v>200</v>
      </c>
      <c r="AG5" s="84">
        <f aca="true" t="shared" si="9" ref="AG5:AG33">Y5</f>
        <v>0</v>
      </c>
      <c r="AH5" s="229">
        <f>'Alap adatok'!$H$13</f>
        <v>0.19444444444444445</v>
      </c>
      <c r="AI5" s="88" t="s">
        <v>248</v>
      </c>
    </row>
    <row r="6" spans="1:35" ht="15">
      <c r="A6" s="236">
        <f>Nevezés!K5</f>
        <v>27</v>
      </c>
      <c r="B6" s="236" t="str">
        <f>Nevezés!I5</f>
        <v>LEHOCZKI ZSOLT</v>
      </c>
      <c r="C6" s="236" t="str">
        <f>Nevezés!J5</f>
        <v>VARGA ZSOLT</v>
      </c>
      <c r="D6" s="223">
        <f>NN_É!D6</f>
        <v>0</v>
      </c>
      <c r="E6" s="224">
        <f t="shared" si="0"/>
        <v>0</v>
      </c>
      <c r="F6" s="225">
        <f t="shared" si="1"/>
        <v>0</v>
      </c>
      <c r="G6" s="226">
        <f>NN_É!E6</f>
        <v>0.002395833333333333</v>
      </c>
      <c r="H6" s="227">
        <f t="shared" si="2"/>
        <v>0.0019444444444444444</v>
      </c>
      <c r="I6" s="228">
        <f t="shared" si="3"/>
        <v>0.004340277777777778</v>
      </c>
      <c r="J6" s="309">
        <f>Nevezés!M5</f>
        <v>0.3972222222222222</v>
      </c>
      <c r="K6" s="120">
        <v>0.5416666666666666</v>
      </c>
      <c r="L6" s="121">
        <v>0</v>
      </c>
      <c r="M6" s="122">
        <v>0</v>
      </c>
      <c r="N6" s="124">
        <v>0.0007175925925925927</v>
      </c>
      <c r="O6" s="119">
        <v>0.44097222222222227</v>
      </c>
      <c r="P6" s="120">
        <v>0.4770833333333333</v>
      </c>
      <c r="Q6" s="122">
        <v>0</v>
      </c>
      <c r="R6" s="124">
        <v>0.0006828703703703703</v>
      </c>
      <c r="S6" s="119">
        <v>0.4798611111111111</v>
      </c>
      <c r="T6" s="120">
        <v>0.4902777777777778</v>
      </c>
      <c r="U6" s="122">
        <v>0</v>
      </c>
      <c r="V6" s="124">
        <v>0.0005439814814814814</v>
      </c>
      <c r="W6" s="119">
        <v>0.5215277777777778</v>
      </c>
      <c r="X6" s="120">
        <v>0.5305555555555556</v>
      </c>
      <c r="Y6" s="123">
        <v>0</v>
      </c>
      <c r="Z6" s="81">
        <f t="shared" si="4"/>
        <v>0</v>
      </c>
      <c r="AA6" s="112">
        <f t="shared" si="5"/>
        <v>0.05555555555555547</v>
      </c>
      <c r="AB6" s="82">
        <f>L6*'Alap adatok'!$F$7</f>
        <v>0</v>
      </c>
      <c r="AC6" s="128">
        <f t="shared" si="6"/>
        <v>0</v>
      </c>
      <c r="AD6" s="128">
        <f t="shared" si="7"/>
        <v>0</v>
      </c>
      <c r="AE6" s="83">
        <f>(AC6*60+AD6)*'Alap adatok'!$F$8</f>
        <v>0</v>
      </c>
      <c r="AF6" s="84">
        <f t="shared" si="8"/>
        <v>0</v>
      </c>
      <c r="AG6" s="84">
        <f t="shared" si="9"/>
        <v>0</v>
      </c>
      <c r="AH6" s="229">
        <f>'Alap adatok'!$H$13</f>
        <v>0.19444444444444445</v>
      </c>
      <c r="AI6" s="88" t="s">
        <v>248</v>
      </c>
    </row>
    <row r="7" spans="1:35" ht="15">
      <c r="A7" s="236">
        <f>Nevezés!K6</f>
        <v>12</v>
      </c>
      <c r="B7" s="236" t="str">
        <f>Nevezés!I6</f>
        <v>FUDELA LÁSZLÓ</v>
      </c>
      <c r="C7" s="236" t="str">
        <f>Nevezés!J6</f>
        <v>SZABÓ PÉTER</v>
      </c>
      <c r="D7" s="223">
        <f>NN_É!D7</f>
        <v>900</v>
      </c>
      <c r="E7" s="224">
        <f t="shared" si="0"/>
        <v>200</v>
      </c>
      <c r="F7" s="225">
        <f t="shared" si="1"/>
        <v>1100</v>
      </c>
      <c r="G7" s="226">
        <f>NN_É!E7</f>
        <v>0.0038888888888888888</v>
      </c>
      <c r="H7" s="227">
        <f t="shared" si="2"/>
        <v>0.003009259259259259</v>
      </c>
      <c r="I7" s="228">
        <f t="shared" si="3"/>
        <v>0.006898148148148148</v>
      </c>
      <c r="J7" s="309">
        <f>Nevezés!M6</f>
        <v>0.3847222222222222</v>
      </c>
      <c r="K7" s="134">
        <v>0.49513888888888885</v>
      </c>
      <c r="L7" s="135">
        <v>0</v>
      </c>
      <c r="M7" s="136">
        <v>0</v>
      </c>
      <c r="N7" s="137">
        <v>0.0013194444444444443</v>
      </c>
      <c r="O7" s="133">
        <v>0.41944444444444445</v>
      </c>
      <c r="P7" s="134">
        <v>0.43402777777777773</v>
      </c>
      <c r="Q7" s="136">
        <v>200</v>
      </c>
      <c r="R7" s="137">
        <v>0.0010185185185185186</v>
      </c>
      <c r="S7" s="133">
        <v>0.4375</v>
      </c>
      <c r="T7" s="134">
        <v>0.4479166666666667</v>
      </c>
      <c r="U7" s="136">
        <v>0</v>
      </c>
      <c r="V7" s="137">
        <v>0.0006712962962962962</v>
      </c>
      <c r="W7" s="133">
        <v>0.4770833333333333</v>
      </c>
      <c r="X7" s="134">
        <v>0.4861111111111111</v>
      </c>
      <c r="Y7" s="138">
        <v>0</v>
      </c>
      <c r="Z7" s="81">
        <f t="shared" si="4"/>
        <v>0</v>
      </c>
      <c r="AA7" s="112">
        <f t="shared" si="5"/>
        <v>0.03402777777777777</v>
      </c>
      <c r="AB7" s="82">
        <f>L7*'Alap adatok'!$F$7</f>
        <v>0</v>
      </c>
      <c r="AC7" s="128">
        <f t="shared" si="6"/>
        <v>0</v>
      </c>
      <c r="AD7" s="128">
        <f t="shared" si="7"/>
        <v>0</v>
      </c>
      <c r="AE7" s="83">
        <f>(AC7*60+AD7)*'Alap adatok'!$F$8</f>
        <v>0</v>
      </c>
      <c r="AF7" s="84">
        <f t="shared" si="8"/>
        <v>200</v>
      </c>
      <c r="AG7" s="84">
        <f t="shared" si="9"/>
        <v>0</v>
      </c>
      <c r="AH7" s="229">
        <f>'Alap adatok'!$H$13</f>
        <v>0.19444444444444445</v>
      </c>
      <c r="AI7" s="88" t="s">
        <v>248</v>
      </c>
    </row>
    <row r="8" spans="1:35" ht="15">
      <c r="A8" s="236">
        <f>Nevezés!K7</f>
        <v>2</v>
      </c>
      <c r="B8" s="236" t="str">
        <f>Nevezés!I7</f>
        <v>GÖMÖRI ISTVÁN</v>
      </c>
      <c r="C8" s="236" t="str">
        <f>Nevezés!J7</f>
        <v>SZEMLICS LÁSZLÓ</v>
      </c>
      <c r="D8" s="223">
        <f>NN_É!D8</f>
        <v>0</v>
      </c>
      <c r="E8" s="224">
        <f t="shared" si="0"/>
        <v>0</v>
      </c>
      <c r="F8" s="225">
        <f t="shared" si="1"/>
        <v>0</v>
      </c>
      <c r="G8" s="226">
        <f>NN_É!E8</f>
        <v>0.002534722222222222</v>
      </c>
      <c r="H8" s="227">
        <f t="shared" si="2"/>
        <v>0.0019675925925925924</v>
      </c>
      <c r="I8" s="228">
        <f t="shared" si="3"/>
        <v>0.004502314814814815</v>
      </c>
      <c r="J8" s="309">
        <f>Nevezés!M7</f>
        <v>0.38819444444444445</v>
      </c>
      <c r="K8" s="120">
        <v>0.5215277777777778</v>
      </c>
      <c r="L8" s="121">
        <v>0</v>
      </c>
      <c r="M8" s="122">
        <v>0</v>
      </c>
      <c r="N8" s="124">
        <v>0.0007060185185185185</v>
      </c>
      <c r="O8" s="119">
        <v>0.425</v>
      </c>
      <c r="P8" s="120">
        <v>0.44097222222222227</v>
      </c>
      <c r="Q8" s="122">
        <v>0</v>
      </c>
      <c r="R8" s="124">
        <v>0.0006944444444444445</v>
      </c>
      <c r="S8" s="119">
        <v>0.4465277777777778</v>
      </c>
      <c r="T8" s="120">
        <v>0.4597222222222222</v>
      </c>
      <c r="U8" s="122">
        <v>0</v>
      </c>
      <c r="V8" s="124">
        <v>0.0005671296296296296</v>
      </c>
      <c r="W8" s="119">
        <v>0.49375</v>
      </c>
      <c r="X8" s="120">
        <v>0.5069444444444444</v>
      </c>
      <c r="Y8" s="123">
        <v>0</v>
      </c>
      <c r="Z8" s="81">
        <f t="shared" si="4"/>
        <v>0</v>
      </c>
      <c r="AA8" s="112">
        <f t="shared" si="5"/>
        <v>0.04236111111111107</v>
      </c>
      <c r="AB8" s="82">
        <f>L8*'Alap adatok'!$F$7</f>
        <v>0</v>
      </c>
      <c r="AC8" s="128">
        <f t="shared" si="6"/>
        <v>0</v>
      </c>
      <c r="AD8" s="128">
        <f t="shared" si="7"/>
        <v>0</v>
      </c>
      <c r="AE8" s="83">
        <f>(AC8*60+AD8)*'Alap adatok'!$F$8</f>
        <v>0</v>
      </c>
      <c r="AF8" s="84">
        <f t="shared" si="8"/>
        <v>0</v>
      </c>
      <c r="AG8" s="84">
        <f t="shared" si="9"/>
        <v>0</v>
      </c>
      <c r="AH8" s="229">
        <f>'Alap adatok'!$H$13</f>
        <v>0.19444444444444445</v>
      </c>
      <c r="AI8" s="88" t="s">
        <v>248</v>
      </c>
    </row>
    <row r="9" spans="1:35" ht="15">
      <c r="A9" s="236">
        <f>Nevezés!K8</f>
        <v>19</v>
      </c>
      <c r="B9" s="236" t="str">
        <f>Nevezés!I8</f>
        <v>KAJDOCSI ADRIÁN</v>
      </c>
      <c r="C9" s="236" t="str">
        <f>Nevezés!J8</f>
        <v>FARKAS ANDREA</v>
      </c>
      <c r="D9" s="223">
        <f>NN_É!D9</f>
        <v>0</v>
      </c>
      <c r="E9" s="224">
        <f t="shared" si="0"/>
        <v>400</v>
      </c>
      <c r="F9" s="225">
        <f t="shared" si="1"/>
        <v>400</v>
      </c>
      <c r="G9" s="226">
        <f>NN_É!E9</f>
        <v>0.003287037037037037</v>
      </c>
      <c r="H9" s="227">
        <f t="shared" si="2"/>
        <v>0.002673611111111111</v>
      </c>
      <c r="I9" s="228">
        <f t="shared" si="3"/>
        <v>0.005960648148148148</v>
      </c>
      <c r="J9" s="309">
        <f>Nevezés!M8</f>
        <v>0.3902777777777778</v>
      </c>
      <c r="K9" s="134">
        <v>0.5381944444444444</v>
      </c>
      <c r="L9" s="135">
        <v>0</v>
      </c>
      <c r="M9" s="136">
        <v>400</v>
      </c>
      <c r="N9" s="137">
        <v>0.0013425925925925925</v>
      </c>
      <c r="O9" s="133">
        <v>0.43402777777777773</v>
      </c>
      <c r="P9" s="134">
        <v>0.46527777777777773</v>
      </c>
      <c r="Q9" s="136">
        <v>0</v>
      </c>
      <c r="R9" s="137">
        <v>0.0007291666666666667</v>
      </c>
      <c r="S9" s="133">
        <v>0.46875</v>
      </c>
      <c r="T9" s="134">
        <v>0.4756944444444444</v>
      </c>
      <c r="U9" s="136">
        <v>0</v>
      </c>
      <c r="V9" s="137">
        <v>0.0006018518518518519</v>
      </c>
      <c r="W9" s="133">
        <v>0.517361111111111</v>
      </c>
      <c r="X9" s="134">
        <v>0.5277777777777778</v>
      </c>
      <c r="Y9" s="138">
        <v>0</v>
      </c>
      <c r="Z9" s="81">
        <f t="shared" si="4"/>
        <v>0</v>
      </c>
      <c r="AA9" s="112">
        <f t="shared" si="5"/>
        <v>0.04861111111111116</v>
      </c>
      <c r="AB9" s="82">
        <f>L9*'Alap adatok'!$F$7</f>
        <v>0</v>
      </c>
      <c r="AC9" s="128">
        <f t="shared" si="6"/>
        <v>0</v>
      </c>
      <c r="AD9" s="128">
        <f t="shared" si="7"/>
        <v>0</v>
      </c>
      <c r="AE9" s="83">
        <f>(AC9*60+AD9)*'Alap adatok'!$F$8</f>
        <v>0</v>
      </c>
      <c r="AF9" s="84">
        <f t="shared" si="8"/>
        <v>400</v>
      </c>
      <c r="AG9" s="84">
        <f t="shared" si="9"/>
        <v>0</v>
      </c>
      <c r="AH9" s="229">
        <f>'Alap adatok'!$H$13</f>
        <v>0.19444444444444445</v>
      </c>
      <c r="AI9" s="88" t="s">
        <v>248</v>
      </c>
    </row>
    <row r="10" spans="1:35" ht="15">
      <c r="A10" s="236">
        <f>Nevezés!K9</f>
        <v>23</v>
      </c>
      <c r="B10" s="236" t="str">
        <f>Nevezés!I9</f>
        <v>BARTOS PÁL</v>
      </c>
      <c r="C10" s="236" t="str">
        <f>Nevezés!J9</f>
        <v>BARTOS ERNŐ</v>
      </c>
      <c r="D10" s="223">
        <f>NN_É!D10</f>
        <v>1200</v>
      </c>
      <c r="E10" s="224">
        <f t="shared" si="0"/>
        <v>100</v>
      </c>
      <c r="F10" s="225">
        <f t="shared" si="1"/>
        <v>1300</v>
      </c>
      <c r="G10" s="226">
        <f>NN_É!E10</f>
        <v>0.0020833333333333333</v>
      </c>
      <c r="H10" s="227">
        <f t="shared" si="2"/>
        <v>0.0020370370370370373</v>
      </c>
      <c r="I10" s="228">
        <f t="shared" si="3"/>
        <v>0.004120370370370371</v>
      </c>
      <c r="J10" s="309">
        <f>Nevezés!M9</f>
        <v>0.3902777777777778</v>
      </c>
      <c r="K10" s="120">
        <v>0.5555555555555556</v>
      </c>
      <c r="L10" s="121">
        <v>0</v>
      </c>
      <c r="M10" s="122">
        <v>100</v>
      </c>
      <c r="N10" s="124">
        <v>0.0008449074074074075</v>
      </c>
      <c r="O10" s="119">
        <v>0.44027777777777777</v>
      </c>
      <c r="P10" s="120">
        <v>0.47222222222222227</v>
      </c>
      <c r="Q10" s="122">
        <v>0</v>
      </c>
      <c r="R10" s="124">
        <v>0.0006944444444444445</v>
      </c>
      <c r="S10" s="119">
        <v>0.4763888888888889</v>
      </c>
      <c r="T10" s="120">
        <v>0.4895833333333333</v>
      </c>
      <c r="U10" s="122">
        <v>0</v>
      </c>
      <c r="V10" s="124">
        <v>0.0004976851851851852</v>
      </c>
      <c r="W10" s="119">
        <v>0.5229166666666667</v>
      </c>
      <c r="X10" s="120">
        <v>0.5381944444444444</v>
      </c>
      <c r="Y10" s="123">
        <v>0</v>
      </c>
      <c r="Z10" s="81">
        <f t="shared" si="4"/>
        <v>0</v>
      </c>
      <c r="AA10" s="112">
        <f t="shared" si="5"/>
        <v>0.06041666666666656</v>
      </c>
      <c r="AB10" s="82">
        <f>L10*'Alap adatok'!$F$7</f>
        <v>0</v>
      </c>
      <c r="AC10" s="128">
        <f t="shared" si="6"/>
        <v>0</v>
      </c>
      <c r="AD10" s="128">
        <f t="shared" si="7"/>
        <v>0</v>
      </c>
      <c r="AE10" s="83">
        <f>(AC10*60+AD10)*'Alap adatok'!$F$8</f>
        <v>0</v>
      </c>
      <c r="AF10" s="84">
        <f t="shared" si="8"/>
        <v>100</v>
      </c>
      <c r="AG10" s="84">
        <f t="shared" si="9"/>
        <v>0</v>
      </c>
      <c r="AH10" s="229">
        <f>'Alap adatok'!$H$13</f>
        <v>0.19444444444444445</v>
      </c>
      <c r="AI10" s="88" t="s">
        <v>248</v>
      </c>
    </row>
    <row r="11" spans="1:35" ht="15">
      <c r="A11" s="236">
        <f>Nevezés!K10</f>
        <v>10</v>
      </c>
      <c r="B11" s="236" t="str">
        <f>Nevezés!I10</f>
        <v>OLÉ ISTVÁN</v>
      </c>
      <c r="C11" s="236" t="str">
        <f>Nevezés!J10</f>
        <v>MAJOR BÉLA </v>
      </c>
      <c r="D11" s="223">
        <f>NN_É!D11</f>
        <v>200</v>
      </c>
      <c r="E11" s="224">
        <f t="shared" si="0"/>
        <v>0</v>
      </c>
      <c r="F11" s="225">
        <f t="shared" si="1"/>
        <v>200</v>
      </c>
      <c r="G11" s="226">
        <f>NN_É!E11</f>
        <v>0.0027546296296296294</v>
      </c>
      <c r="H11" s="227">
        <f t="shared" si="2"/>
        <v>0.0020254629629629633</v>
      </c>
      <c r="I11" s="228">
        <f t="shared" si="3"/>
        <v>0.004780092592592593</v>
      </c>
      <c r="J11" s="309">
        <f>Nevezés!M10</f>
        <v>0.39166666666666666</v>
      </c>
      <c r="K11" s="134">
        <v>0.5208333333333334</v>
      </c>
      <c r="L11" s="135">
        <v>0</v>
      </c>
      <c r="M11" s="136">
        <v>0</v>
      </c>
      <c r="N11" s="137">
        <v>0.0007638888888888889</v>
      </c>
      <c r="O11" s="133">
        <v>0.4305555555555556</v>
      </c>
      <c r="P11" s="134">
        <v>0.4444444444444444</v>
      </c>
      <c r="Q11" s="136">
        <v>0</v>
      </c>
      <c r="R11" s="137">
        <v>0.0006597222222222221</v>
      </c>
      <c r="S11" s="133">
        <v>0.4479166666666667</v>
      </c>
      <c r="T11" s="134">
        <v>0.4597222222222222</v>
      </c>
      <c r="U11" s="136">
        <v>0</v>
      </c>
      <c r="V11" s="137">
        <v>0.0006018518518518519</v>
      </c>
      <c r="W11" s="133">
        <v>0.49444444444444446</v>
      </c>
      <c r="X11" s="134">
        <v>0.5097222222222222</v>
      </c>
      <c r="Y11" s="138">
        <v>0</v>
      </c>
      <c r="Z11" s="81">
        <f t="shared" si="4"/>
        <v>0</v>
      </c>
      <c r="AA11" s="112">
        <f t="shared" si="5"/>
        <v>0.04097222222222208</v>
      </c>
      <c r="AB11" s="82">
        <f>L11*'Alap adatok'!$F$7</f>
        <v>0</v>
      </c>
      <c r="AC11" s="128">
        <f t="shared" si="6"/>
        <v>0</v>
      </c>
      <c r="AD11" s="128">
        <f t="shared" si="7"/>
        <v>0</v>
      </c>
      <c r="AE11" s="83">
        <f>(AC11*60+AD11)*'Alap adatok'!$F$8</f>
        <v>0</v>
      </c>
      <c r="AF11" s="84">
        <f t="shared" si="8"/>
        <v>0</v>
      </c>
      <c r="AG11" s="84">
        <f t="shared" si="9"/>
        <v>0</v>
      </c>
      <c r="AH11" s="229">
        <f>'Alap adatok'!$H$13</f>
        <v>0.19444444444444445</v>
      </c>
      <c r="AI11" s="88" t="s">
        <v>248</v>
      </c>
    </row>
    <row r="12" spans="1:35" ht="15">
      <c r="A12" s="236">
        <f>Nevezés!K11</f>
        <v>0</v>
      </c>
      <c r="B12" s="236">
        <f>Nevezés!I11</f>
        <v>0</v>
      </c>
      <c r="C12" s="236">
        <f>Nevezés!J11</f>
        <v>0</v>
      </c>
      <c r="D12" s="223">
        <f>NN_É!D12</f>
        <v>0</v>
      </c>
      <c r="E12" s="224">
        <f t="shared" si="0"/>
        <v>0</v>
      </c>
      <c r="F12" s="225">
        <f t="shared" si="1"/>
        <v>0</v>
      </c>
      <c r="G12" s="226">
        <f>NN_É!E12</f>
        <v>0</v>
      </c>
      <c r="H12" s="227">
        <f t="shared" si="2"/>
        <v>0</v>
      </c>
      <c r="I12" s="228">
        <f t="shared" si="3"/>
        <v>0</v>
      </c>
      <c r="J12" s="309">
        <f>Nevezés!M11</f>
        <v>0</v>
      </c>
      <c r="K12" s="120"/>
      <c r="L12" s="121"/>
      <c r="M12" s="122"/>
      <c r="N12" s="124"/>
      <c r="O12" s="119"/>
      <c r="P12" s="120"/>
      <c r="Q12" s="122"/>
      <c r="R12" s="124"/>
      <c r="S12" s="119"/>
      <c r="T12" s="120"/>
      <c r="U12" s="122"/>
      <c r="V12" s="124"/>
      <c r="W12" s="119"/>
      <c r="X12" s="120"/>
      <c r="Y12" s="123"/>
      <c r="Z12" s="81">
        <f t="shared" si="4"/>
        <v>0</v>
      </c>
      <c r="AA12" s="112">
        <f t="shared" si="5"/>
        <v>0</v>
      </c>
      <c r="AB12" s="82">
        <f>L12*'Alap adatok'!$F$7</f>
        <v>0</v>
      </c>
      <c r="AC12" s="128">
        <f t="shared" si="6"/>
        <v>0</v>
      </c>
      <c r="AD12" s="128">
        <f t="shared" si="7"/>
        <v>0</v>
      </c>
      <c r="AE12" s="83">
        <f>(AC12*60+AD12)*'Alap adatok'!$F$8</f>
        <v>0</v>
      </c>
      <c r="AF12" s="84">
        <f t="shared" si="8"/>
        <v>0</v>
      </c>
      <c r="AG12" s="84">
        <f t="shared" si="9"/>
        <v>0</v>
      </c>
      <c r="AH12" s="229">
        <f>'Alap adatok'!$H$13</f>
        <v>0.19444444444444445</v>
      </c>
      <c r="AI12" s="88" t="s">
        <v>248</v>
      </c>
    </row>
    <row r="13" spans="1:35" ht="15">
      <c r="A13" s="236">
        <f>Nevezés!K12</f>
        <v>0</v>
      </c>
      <c r="B13" s="236">
        <f>Nevezés!I12</f>
        <v>0</v>
      </c>
      <c r="C13" s="236">
        <f>Nevezés!J12</f>
        <v>0</v>
      </c>
      <c r="D13" s="223">
        <f>NN_É!D13</f>
        <v>0</v>
      </c>
      <c r="E13" s="224">
        <f t="shared" si="0"/>
        <v>0</v>
      </c>
      <c r="F13" s="225">
        <f t="shared" si="1"/>
        <v>0</v>
      </c>
      <c r="G13" s="226">
        <f>NN_É!E13</f>
        <v>0</v>
      </c>
      <c r="H13" s="227">
        <f t="shared" si="2"/>
        <v>0</v>
      </c>
      <c r="I13" s="228">
        <f t="shared" si="3"/>
        <v>0</v>
      </c>
      <c r="J13" s="309">
        <f>Nevezés!M12</f>
        <v>0</v>
      </c>
      <c r="K13" s="134"/>
      <c r="L13" s="135"/>
      <c r="M13" s="136"/>
      <c r="N13" s="137"/>
      <c r="O13" s="133"/>
      <c r="P13" s="134"/>
      <c r="Q13" s="136"/>
      <c r="R13" s="137"/>
      <c r="S13" s="133"/>
      <c r="T13" s="134"/>
      <c r="U13" s="136"/>
      <c r="V13" s="137"/>
      <c r="W13" s="133"/>
      <c r="X13" s="134"/>
      <c r="Y13" s="138"/>
      <c r="Z13" s="81">
        <f t="shared" si="4"/>
        <v>0</v>
      </c>
      <c r="AA13" s="112">
        <f t="shared" si="5"/>
        <v>0</v>
      </c>
      <c r="AB13" s="82">
        <f>L13*'Alap adatok'!$F$7</f>
        <v>0</v>
      </c>
      <c r="AC13" s="128">
        <f t="shared" si="6"/>
        <v>0</v>
      </c>
      <c r="AD13" s="128">
        <f t="shared" si="7"/>
        <v>0</v>
      </c>
      <c r="AE13" s="83">
        <f>(AC13*60+AD13)*'Alap adatok'!$F$8</f>
        <v>0</v>
      </c>
      <c r="AF13" s="84">
        <f t="shared" si="8"/>
        <v>0</v>
      </c>
      <c r="AG13" s="84">
        <f t="shared" si="9"/>
        <v>0</v>
      </c>
      <c r="AH13" s="229">
        <f>'Alap adatok'!$H$13</f>
        <v>0.19444444444444445</v>
      </c>
      <c r="AI13" s="88" t="s">
        <v>248</v>
      </c>
    </row>
    <row r="14" spans="1:35" ht="15">
      <c r="A14" s="236">
        <f>Nevezés!K13</f>
        <v>0</v>
      </c>
      <c r="B14" s="236">
        <f>Nevezés!I13</f>
        <v>0</v>
      </c>
      <c r="C14" s="236">
        <f>Nevezés!J13</f>
        <v>0</v>
      </c>
      <c r="D14" s="223">
        <f>NN_É!D14</f>
        <v>0</v>
      </c>
      <c r="E14" s="224">
        <f t="shared" si="0"/>
        <v>0</v>
      </c>
      <c r="F14" s="225">
        <f t="shared" si="1"/>
        <v>0</v>
      </c>
      <c r="G14" s="226">
        <f>NN_É!E14</f>
        <v>0</v>
      </c>
      <c r="H14" s="227">
        <f t="shared" si="2"/>
        <v>0</v>
      </c>
      <c r="I14" s="228">
        <f t="shared" si="3"/>
        <v>0</v>
      </c>
      <c r="J14" s="309">
        <f>Nevezés!M13</f>
        <v>0</v>
      </c>
      <c r="K14" s="120"/>
      <c r="L14" s="121"/>
      <c r="M14" s="122"/>
      <c r="N14" s="124"/>
      <c r="O14" s="119"/>
      <c r="P14" s="120"/>
      <c r="Q14" s="122"/>
      <c r="R14" s="124"/>
      <c r="S14" s="119"/>
      <c r="T14" s="120"/>
      <c r="U14" s="122"/>
      <c r="V14" s="124"/>
      <c r="W14" s="119"/>
      <c r="X14" s="120"/>
      <c r="Y14" s="123"/>
      <c r="Z14" s="81">
        <f t="shared" si="4"/>
        <v>0</v>
      </c>
      <c r="AA14" s="112">
        <f t="shared" si="5"/>
        <v>0</v>
      </c>
      <c r="AB14" s="82">
        <f>L14*'Alap adatok'!$F$7</f>
        <v>0</v>
      </c>
      <c r="AC14" s="128">
        <f t="shared" si="6"/>
        <v>0</v>
      </c>
      <c r="AD14" s="128">
        <f t="shared" si="7"/>
        <v>0</v>
      </c>
      <c r="AE14" s="83">
        <f>(AC14*60+AD14)*'Alap adatok'!$F$8</f>
        <v>0</v>
      </c>
      <c r="AF14" s="84">
        <f t="shared" si="8"/>
        <v>0</v>
      </c>
      <c r="AG14" s="84">
        <f t="shared" si="9"/>
        <v>0</v>
      </c>
      <c r="AH14" s="229">
        <f>'Alap adatok'!$H$13</f>
        <v>0.19444444444444445</v>
      </c>
      <c r="AI14" s="88" t="s">
        <v>248</v>
      </c>
    </row>
    <row r="15" spans="1:35" ht="15">
      <c r="A15" s="236">
        <f>Nevezés!K14</f>
        <v>0</v>
      </c>
      <c r="B15" s="236">
        <f>Nevezés!I14</f>
        <v>0</v>
      </c>
      <c r="C15" s="236">
        <f>Nevezés!J14</f>
        <v>0</v>
      </c>
      <c r="D15" s="223">
        <f>NN_É!D15</f>
        <v>0</v>
      </c>
      <c r="E15" s="224">
        <f t="shared" si="0"/>
        <v>0</v>
      </c>
      <c r="F15" s="225">
        <f t="shared" si="1"/>
        <v>0</v>
      </c>
      <c r="G15" s="226">
        <f>NN_É!E15</f>
        <v>0</v>
      </c>
      <c r="H15" s="227">
        <f t="shared" si="2"/>
        <v>0</v>
      </c>
      <c r="I15" s="228">
        <f t="shared" si="3"/>
        <v>0</v>
      </c>
      <c r="J15" s="309">
        <f>Nevezés!M14</f>
        <v>0</v>
      </c>
      <c r="K15" s="134"/>
      <c r="L15" s="135"/>
      <c r="M15" s="136"/>
      <c r="N15" s="137"/>
      <c r="O15" s="133"/>
      <c r="P15" s="134"/>
      <c r="Q15" s="136"/>
      <c r="R15" s="137"/>
      <c r="S15" s="133"/>
      <c r="T15" s="134"/>
      <c r="U15" s="136"/>
      <c r="V15" s="137"/>
      <c r="W15" s="133"/>
      <c r="X15" s="134"/>
      <c r="Y15" s="138"/>
      <c r="Z15" s="81">
        <f t="shared" si="4"/>
        <v>0</v>
      </c>
      <c r="AA15" s="112">
        <f t="shared" si="5"/>
        <v>0</v>
      </c>
      <c r="AB15" s="82">
        <f>L15*'Alap adatok'!$F$7</f>
        <v>0</v>
      </c>
      <c r="AC15" s="128">
        <f t="shared" si="6"/>
        <v>0</v>
      </c>
      <c r="AD15" s="128">
        <f t="shared" si="7"/>
        <v>0</v>
      </c>
      <c r="AE15" s="83">
        <f>(AC15*60+AD15)*'Alap adatok'!$F$8</f>
        <v>0</v>
      </c>
      <c r="AF15" s="84">
        <f t="shared" si="8"/>
        <v>0</v>
      </c>
      <c r="AG15" s="84">
        <f t="shared" si="9"/>
        <v>0</v>
      </c>
      <c r="AH15" s="229">
        <f>'Alap adatok'!$H$13</f>
        <v>0.19444444444444445</v>
      </c>
      <c r="AI15" s="88" t="s">
        <v>248</v>
      </c>
    </row>
    <row r="16" spans="1:35" ht="15">
      <c r="A16" s="236">
        <f>Nevezés!K15</f>
        <v>0</v>
      </c>
      <c r="B16" s="236">
        <f>Nevezés!I15</f>
        <v>0</v>
      </c>
      <c r="C16" s="236">
        <f>Nevezés!J15</f>
        <v>0</v>
      </c>
      <c r="D16" s="223">
        <f>NN_É!D16</f>
        <v>0</v>
      </c>
      <c r="E16" s="224">
        <f t="shared" si="0"/>
        <v>0</v>
      </c>
      <c r="F16" s="225">
        <f t="shared" si="1"/>
        <v>0</v>
      </c>
      <c r="G16" s="226">
        <f>NN_É!E16</f>
        <v>0</v>
      </c>
      <c r="H16" s="227">
        <f t="shared" si="2"/>
        <v>0</v>
      </c>
      <c r="I16" s="228">
        <f t="shared" si="3"/>
        <v>0</v>
      </c>
      <c r="J16" s="309">
        <f>Nevezés!M15</f>
        <v>0</v>
      </c>
      <c r="K16" s="120"/>
      <c r="L16" s="121"/>
      <c r="M16" s="122"/>
      <c r="N16" s="124"/>
      <c r="O16" s="119"/>
      <c r="P16" s="120"/>
      <c r="Q16" s="122"/>
      <c r="R16" s="124"/>
      <c r="S16" s="119"/>
      <c r="T16" s="120"/>
      <c r="U16" s="122"/>
      <c r="V16" s="124"/>
      <c r="W16" s="119"/>
      <c r="X16" s="120"/>
      <c r="Y16" s="123"/>
      <c r="Z16" s="81">
        <f t="shared" si="4"/>
        <v>0</v>
      </c>
      <c r="AA16" s="112">
        <f t="shared" si="5"/>
        <v>0</v>
      </c>
      <c r="AB16" s="82">
        <f>L16*'Alap adatok'!$F$7</f>
        <v>0</v>
      </c>
      <c r="AC16" s="128">
        <f t="shared" si="6"/>
        <v>0</v>
      </c>
      <c r="AD16" s="128">
        <f t="shared" si="7"/>
        <v>0</v>
      </c>
      <c r="AE16" s="83">
        <f>(AC16*60+AD16)*'Alap adatok'!$F$8</f>
        <v>0</v>
      </c>
      <c r="AF16" s="84">
        <f t="shared" si="8"/>
        <v>0</v>
      </c>
      <c r="AG16" s="84">
        <f t="shared" si="9"/>
        <v>0</v>
      </c>
      <c r="AH16" s="229">
        <f>'Alap adatok'!$H$13</f>
        <v>0.19444444444444445</v>
      </c>
      <c r="AI16" s="88" t="s">
        <v>248</v>
      </c>
    </row>
    <row r="17" spans="1:35" ht="15">
      <c r="A17" s="236">
        <f>Nevezés!K16</f>
        <v>0</v>
      </c>
      <c r="B17" s="236">
        <f>Nevezés!I16</f>
        <v>0</v>
      </c>
      <c r="C17" s="236">
        <f>Nevezés!J16</f>
        <v>0</v>
      </c>
      <c r="D17" s="223">
        <f>NN_É!D17</f>
        <v>0</v>
      </c>
      <c r="E17" s="224">
        <f t="shared" si="0"/>
        <v>0</v>
      </c>
      <c r="F17" s="225">
        <f t="shared" si="1"/>
        <v>0</v>
      </c>
      <c r="G17" s="226">
        <f>NN_É!E17</f>
        <v>0</v>
      </c>
      <c r="H17" s="227">
        <f t="shared" si="2"/>
        <v>0</v>
      </c>
      <c r="I17" s="228">
        <f t="shared" si="3"/>
        <v>0</v>
      </c>
      <c r="J17" s="309">
        <f>Nevezés!M16</f>
        <v>0</v>
      </c>
      <c r="K17" s="134"/>
      <c r="L17" s="135"/>
      <c r="M17" s="136"/>
      <c r="N17" s="137"/>
      <c r="O17" s="133"/>
      <c r="P17" s="134"/>
      <c r="Q17" s="136"/>
      <c r="R17" s="137"/>
      <c r="S17" s="133"/>
      <c r="T17" s="134"/>
      <c r="U17" s="136"/>
      <c r="V17" s="137"/>
      <c r="W17" s="133"/>
      <c r="X17" s="134"/>
      <c r="Y17" s="138"/>
      <c r="Z17" s="81">
        <f t="shared" si="4"/>
        <v>0</v>
      </c>
      <c r="AA17" s="112">
        <f t="shared" si="5"/>
        <v>0</v>
      </c>
      <c r="AB17" s="82">
        <f>L17*'Alap adatok'!$F$7</f>
        <v>0</v>
      </c>
      <c r="AC17" s="128">
        <f t="shared" si="6"/>
        <v>0</v>
      </c>
      <c r="AD17" s="128">
        <f t="shared" si="7"/>
        <v>0</v>
      </c>
      <c r="AE17" s="83">
        <f>(AC17*60+AD17)*'Alap adatok'!$F$8</f>
        <v>0</v>
      </c>
      <c r="AF17" s="84">
        <f t="shared" si="8"/>
        <v>0</v>
      </c>
      <c r="AG17" s="84">
        <f t="shared" si="9"/>
        <v>0</v>
      </c>
      <c r="AH17" s="229">
        <f>'Alap adatok'!$H$13</f>
        <v>0.19444444444444445</v>
      </c>
      <c r="AI17" s="88" t="s">
        <v>248</v>
      </c>
    </row>
    <row r="18" spans="1:35" ht="15">
      <c r="A18" s="236">
        <f>Nevezés!K17</f>
        <v>0</v>
      </c>
      <c r="B18" s="236">
        <f>Nevezés!I17</f>
        <v>0</v>
      </c>
      <c r="C18" s="236">
        <f>Nevezés!J17</f>
        <v>0</v>
      </c>
      <c r="D18" s="223">
        <f>NN_É!D18</f>
        <v>0</v>
      </c>
      <c r="E18" s="224">
        <f t="shared" si="0"/>
        <v>0</v>
      </c>
      <c r="F18" s="225">
        <f t="shared" si="1"/>
        <v>0</v>
      </c>
      <c r="G18" s="226">
        <f>NN_É!E18</f>
        <v>0</v>
      </c>
      <c r="H18" s="227">
        <f t="shared" si="2"/>
        <v>0</v>
      </c>
      <c r="I18" s="228">
        <f t="shared" si="3"/>
        <v>0</v>
      </c>
      <c r="J18" s="309">
        <f>Nevezés!M17</f>
        <v>0</v>
      </c>
      <c r="K18" s="120"/>
      <c r="L18" s="121"/>
      <c r="M18" s="122"/>
      <c r="N18" s="124"/>
      <c r="O18" s="119"/>
      <c r="P18" s="120"/>
      <c r="Q18" s="122"/>
      <c r="R18" s="124"/>
      <c r="S18" s="119"/>
      <c r="T18" s="120"/>
      <c r="U18" s="122"/>
      <c r="V18" s="124"/>
      <c r="W18" s="119"/>
      <c r="X18" s="120"/>
      <c r="Y18" s="123"/>
      <c r="Z18" s="81">
        <f t="shared" si="4"/>
        <v>0</v>
      </c>
      <c r="AA18" s="112">
        <f t="shared" si="5"/>
        <v>0</v>
      </c>
      <c r="AB18" s="82">
        <f>L18*'Alap adatok'!$F$7</f>
        <v>0</v>
      </c>
      <c r="AC18" s="128">
        <f t="shared" si="6"/>
        <v>0</v>
      </c>
      <c r="AD18" s="128">
        <f t="shared" si="7"/>
        <v>0</v>
      </c>
      <c r="AE18" s="83">
        <f>(AC18*60+AD18)*'Alap adatok'!$F$8</f>
        <v>0</v>
      </c>
      <c r="AF18" s="84">
        <f t="shared" si="8"/>
        <v>0</v>
      </c>
      <c r="AG18" s="84">
        <f t="shared" si="9"/>
        <v>0</v>
      </c>
      <c r="AH18" s="229">
        <f>'Alap adatok'!$H$13</f>
        <v>0.19444444444444445</v>
      </c>
      <c r="AI18" s="88" t="s">
        <v>248</v>
      </c>
    </row>
    <row r="19" spans="1:35" ht="15">
      <c r="A19" s="236">
        <f>Nevezés!K18</f>
        <v>0</v>
      </c>
      <c r="B19" s="236">
        <f>Nevezés!I18</f>
        <v>0</v>
      </c>
      <c r="C19" s="236">
        <f>Nevezés!J18</f>
        <v>0</v>
      </c>
      <c r="D19" s="223">
        <f>NN_É!D19</f>
        <v>0</v>
      </c>
      <c r="E19" s="224">
        <f t="shared" si="0"/>
        <v>0</v>
      </c>
      <c r="F19" s="225">
        <f t="shared" si="1"/>
        <v>0</v>
      </c>
      <c r="G19" s="226">
        <f>NN_É!E19</f>
        <v>0</v>
      </c>
      <c r="H19" s="227">
        <f t="shared" si="2"/>
        <v>0</v>
      </c>
      <c r="I19" s="228">
        <f t="shared" si="3"/>
        <v>0</v>
      </c>
      <c r="J19" s="309">
        <f>Nevezés!M18</f>
        <v>0</v>
      </c>
      <c r="K19" s="134"/>
      <c r="L19" s="135"/>
      <c r="M19" s="136"/>
      <c r="N19" s="137"/>
      <c r="O19" s="133"/>
      <c r="P19" s="134"/>
      <c r="Q19" s="136"/>
      <c r="R19" s="137"/>
      <c r="S19" s="133"/>
      <c r="T19" s="134"/>
      <c r="U19" s="136"/>
      <c r="V19" s="137"/>
      <c r="W19" s="133"/>
      <c r="X19" s="134"/>
      <c r="Y19" s="138"/>
      <c r="Z19" s="81">
        <f t="shared" si="4"/>
        <v>0</v>
      </c>
      <c r="AA19" s="112">
        <f t="shared" si="5"/>
        <v>0</v>
      </c>
      <c r="AB19" s="82">
        <f>L19*'Alap adatok'!$F$7</f>
        <v>0</v>
      </c>
      <c r="AC19" s="128">
        <f t="shared" si="6"/>
        <v>0</v>
      </c>
      <c r="AD19" s="128">
        <f t="shared" si="7"/>
        <v>0</v>
      </c>
      <c r="AE19" s="83">
        <f>(AC19*60+AD19)*'Alap adatok'!$F$8</f>
        <v>0</v>
      </c>
      <c r="AF19" s="84">
        <f t="shared" si="8"/>
        <v>0</v>
      </c>
      <c r="AG19" s="84">
        <f t="shared" si="9"/>
        <v>0</v>
      </c>
      <c r="AH19" s="229">
        <f>'Alap adatok'!$H$13</f>
        <v>0.19444444444444445</v>
      </c>
      <c r="AI19" s="88" t="s">
        <v>248</v>
      </c>
    </row>
    <row r="20" spans="1:35" ht="15">
      <c r="A20" s="236">
        <f>Nevezés!K19</f>
        <v>0</v>
      </c>
      <c r="B20" s="236">
        <f>Nevezés!I19</f>
        <v>0</v>
      </c>
      <c r="C20" s="236">
        <f>Nevezés!J19</f>
        <v>0</v>
      </c>
      <c r="D20" s="223">
        <f>NN_É!D20</f>
        <v>0</v>
      </c>
      <c r="E20" s="224">
        <f t="shared" si="0"/>
        <v>0</v>
      </c>
      <c r="F20" s="225">
        <f t="shared" si="1"/>
        <v>0</v>
      </c>
      <c r="G20" s="226">
        <f>NN_É!E20</f>
        <v>0</v>
      </c>
      <c r="H20" s="227">
        <f t="shared" si="2"/>
        <v>0</v>
      </c>
      <c r="I20" s="228">
        <f t="shared" si="3"/>
        <v>0</v>
      </c>
      <c r="J20" s="309">
        <f>Nevezés!M19</f>
        <v>0</v>
      </c>
      <c r="K20" s="120"/>
      <c r="L20" s="121"/>
      <c r="M20" s="122"/>
      <c r="N20" s="124"/>
      <c r="O20" s="119"/>
      <c r="P20" s="120"/>
      <c r="Q20" s="122"/>
      <c r="R20" s="124"/>
      <c r="S20" s="119"/>
      <c r="T20" s="120"/>
      <c r="U20" s="122"/>
      <c r="V20" s="124"/>
      <c r="W20" s="119"/>
      <c r="X20" s="120"/>
      <c r="Y20" s="123"/>
      <c r="Z20" s="81">
        <f t="shared" si="4"/>
        <v>0</v>
      </c>
      <c r="AA20" s="112">
        <f t="shared" si="5"/>
        <v>0</v>
      </c>
      <c r="AB20" s="82">
        <f>L20*'Alap adatok'!$F$7</f>
        <v>0</v>
      </c>
      <c r="AC20" s="128">
        <f t="shared" si="6"/>
        <v>0</v>
      </c>
      <c r="AD20" s="128">
        <f t="shared" si="7"/>
        <v>0</v>
      </c>
      <c r="AE20" s="83">
        <f>(AC20*60+AD20)*'Alap adatok'!$F$8</f>
        <v>0</v>
      </c>
      <c r="AF20" s="84">
        <f t="shared" si="8"/>
        <v>0</v>
      </c>
      <c r="AG20" s="84">
        <f t="shared" si="9"/>
        <v>0</v>
      </c>
      <c r="AH20" s="229">
        <f>'Alap adatok'!$H$13</f>
        <v>0.19444444444444445</v>
      </c>
      <c r="AI20" s="88" t="s">
        <v>248</v>
      </c>
    </row>
    <row r="21" spans="1:35" ht="15">
      <c r="A21" s="236">
        <f>Nevezés!K20</f>
        <v>0</v>
      </c>
      <c r="B21" s="236">
        <f>Nevezés!I20</f>
        <v>0</v>
      </c>
      <c r="C21" s="236">
        <f>Nevezés!J20</f>
        <v>0</v>
      </c>
      <c r="D21" s="223">
        <f>NN_É!D21</f>
        <v>0</v>
      </c>
      <c r="E21" s="224">
        <f t="shared" si="0"/>
        <v>0</v>
      </c>
      <c r="F21" s="225">
        <f t="shared" si="1"/>
        <v>0</v>
      </c>
      <c r="G21" s="226">
        <f>NN_É!E21</f>
        <v>0</v>
      </c>
      <c r="H21" s="227">
        <f t="shared" si="2"/>
        <v>0</v>
      </c>
      <c r="I21" s="228">
        <f t="shared" si="3"/>
        <v>0</v>
      </c>
      <c r="J21" s="309">
        <f>Nevezés!M20</f>
        <v>0</v>
      </c>
      <c r="K21" s="134"/>
      <c r="L21" s="135"/>
      <c r="M21" s="136"/>
      <c r="N21" s="137"/>
      <c r="O21" s="133"/>
      <c r="P21" s="134"/>
      <c r="Q21" s="136"/>
      <c r="R21" s="137"/>
      <c r="S21" s="133"/>
      <c r="T21" s="134"/>
      <c r="U21" s="136"/>
      <c r="V21" s="137"/>
      <c r="W21" s="133"/>
      <c r="X21" s="134"/>
      <c r="Y21" s="138"/>
      <c r="Z21" s="81">
        <f t="shared" si="4"/>
        <v>0</v>
      </c>
      <c r="AA21" s="112">
        <f t="shared" si="5"/>
        <v>0</v>
      </c>
      <c r="AB21" s="82">
        <f>L21*'Alap adatok'!$F$7</f>
        <v>0</v>
      </c>
      <c r="AC21" s="128">
        <f t="shared" si="6"/>
        <v>0</v>
      </c>
      <c r="AD21" s="128">
        <f t="shared" si="7"/>
        <v>0</v>
      </c>
      <c r="AE21" s="83">
        <f>(AC21*60+AD21)*'Alap adatok'!$F$8</f>
        <v>0</v>
      </c>
      <c r="AF21" s="84">
        <f t="shared" si="8"/>
        <v>0</v>
      </c>
      <c r="AG21" s="84">
        <f t="shared" si="9"/>
        <v>0</v>
      </c>
      <c r="AH21" s="229">
        <f>'Alap adatok'!$H$13</f>
        <v>0.19444444444444445</v>
      </c>
      <c r="AI21" s="88" t="s">
        <v>248</v>
      </c>
    </row>
    <row r="22" spans="1:35" ht="15">
      <c r="A22" s="236">
        <f>Nevezés!K21</f>
        <v>0</v>
      </c>
      <c r="B22" s="236">
        <f>Nevezés!I21</f>
        <v>0</v>
      </c>
      <c r="C22" s="236">
        <f>Nevezés!J21</f>
        <v>0</v>
      </c>
      <c r="D22" s="223">
        <f>NN_É!D22</f>
        <v>0</v>
      </c>
      <c r="E22" s="224">
        <f t="shared" si="0"/>
        <v>0</v>
      </c>
      <c r="F22" s="225">
        <f t="shared" si="1"/>
        <v>0</v>
      </c>
      <c r="G22" s="226">
        <f>NN_É!E22</f>
        <v>0</v>
      </c>
      <c r="H22" s="227">
        <f t="shared" si="2"/>
        <v>0</v>
      </c>
      <c r="I22" s="228">
        <f t="shared" si="3"/>
        <v>0</v>
      </c>
      <c r="J22" s="309">
        <f>Nevezés!M21</f>
        <v>0</v>
      </c>
      <c r="K22" s="120"/>
      <c r="L22" s="121"/>
      <c r="M22" s="122"/>
      <c r="N22" s="124"/>
      <c r="O22" s="119"/>
      <c r="P22" s="120"/>
      <c r="Q22" s="122"/>
      <c r="R22" s="124"/>
      <c r="S22" s="119"/>
      <c r="T22" s="120"/>
      <c r="U22" s="122"/>
      <c r="V22" s="124"/>
      <c r="W22" s="119"/>
      <c r="X22" s="120"/>
      <c r="Y22" s="123"/>
      <c r="Z22" s="81">
        <f t="shared" si="4"/>
        <v>0</v>
      </c>
      <c r="AA22" s="112">
        <f t="shared" si="5"/>
        <v>0</v>
      </c>
      <c r="AB22" s="82">
        <f>L22*'Alap adatok'!$F$7</f>
        <v>0</v>
      </c>
      <c r="AC22" s="128">
        <f t="shared" si="6"/>
        <v>0</v>
      </c>
      <c r="AD22" s="128">
        <f t="shared" si="7"/>
        <v>0</v>
      </c>
      <c r="AE22" s="83">
        <f>(AC22*60+AD22)*'Alap adatok'!$F$8</f>
        <v>0</v>
      </c>
      <c r="AF22" s="84">
        <f t="shared" si="8"/>
        <v>0</v>
      </c>
      <c r="AG22" s="84">
        <f t="shared" si="9"/>
        <v>0</v>
      </c>
      <c r="AH22" s="229">
        <f>'Alap adatok'!$H$13</f>
        <v>0.19444444444444445</v>
      </c>
      <c r="AI22" s="88" t="s">
        <v>248</v>
      </c>
    </row>
    <row r="23" spans="1:35" ht="15">
      <c r="A23" s="236">
        <f>Nevezés!K22</f>
        <v>0</v>
      </c>
      <c r="B23" s="236">
        <f>Nevezés!I22</f>
        <v>0</v>
      </c>
      <c r="C23" s="236">
        <f>Nevezés!J22</f>
        <v>0</v>
      </c>
      <c r="D23" s="223">
        <f>NN_É!D23</f>
        <v>0</v>
      </c>
      <c r="E23" s="224">
        <f t="shared" si="0"/>
        <v>0</v>
      </c>
      <c r="F23" s="225">
        <f t="shared" si="1"/>
        <v>0</v>
      </c>
      <c r="G23" s="226">
        <f>NN_É!E23</f>
        <v>0</v>
      </c>
      <c r="H23" s="227">
        <f t="shared" si="2"/>
        <v>0</v>
      </c>
      <c r="I23" s="228">
        <f t="shared" si="3"/>
        <v>0</v>
      </c>
      <c r="J23" s="309">
        <f>Nevezés!M22</f>
        <v>0</v>
      </c>
      <c r="K23" s="134"/>
      <c r="L23" s="135"/>
      <c r="M23" s="136"/>
      <c r="N23" s="137"/>
      <c r="O23" s="133"/>
      <c r="P23" s="134"/>
      <c r="Q23" s="136"/>
      <c r="R23" s="137"/>
      <c r="S23" s="133"/>
      <c r="T23" s="134"/>
      <c r="U23" s="136"/>
      <c r="V23" s="137"/>
      <c r="W23" s="133"/>
      <c r="X23" s="134"/>
      <c r="Y23" s="138"/>
      <c r="Z23" s="81">
        <f t="shared" si="4"/>
        <v>0</v>
      </c>
      <c r="AA23" s="112">
        <f t="shared" si="5"/>
        <v>0</v>
      </c>
      <c r="AB23" s="82">
        <f>L23*'Alap adatok'!$F$7</f>
        <v>0</v>
      </c>
      <c r="AC23" s="128">
        <f t="shared" si="6"/>
        <v>0</v>
      </c>
      <c r="AD23" s="128">
        <f t="shared" si="7"/>
        <v>0</v>
      </c>
      <c r="AE23" s="83">
        <f>(AC23*60+AD23)*'Alap adatok'!$F$8</f>
        <v>0</v>
      </c>
      <c r="AF23" s="84">
        <f t="shared" si="8"/>
        <v>0</v>
      </c>
      <c r="AG23" s="84">
        <f t="shared" si="9"/>
        <v>0</v>
      </c>
      <c r="AH23" s="229">
        <f>'Alap adatok'!$H$13</f>
        <v>0.19444444444444445</v>
      </c>
      <c r="AI23" s="88" t="s">
        <v>248</v>
      </c>
    </row>
    <row r="24" spans="1:35" ht="15">
      <c r="A24" s="236">
        <f>Nevezés!K23</f>
        <v>0</v>
      </c>
      <c r="B24" s="236">
        <f>Nevezés!I23</f>
        <v>0</v>
      </c>
      <c r="C24" s="236">
        <f>Nevezés!J23</f>
        <v>0</v>
      </c>
      <c r="D24" s="223">
        <f>NN_É!D24</f>
        <v>0</v>
      </c>
      <c r="E24" s="224">
        <f t="shared" si="0"/>
        <v>0</v>
      </c>
      <c r="F24" s="225">
        <f t="shared" si="1"/>
        <v>0</v>
      </c>
      <c r="G24" s="226">
        <f>NN_É!E24</f>
        <v>0</v>
      </c>
      <c r="H24" s="227">
        <f t="shared" si="2"/>
        <v>0</v>
      </c>
      <c r="I24" s="228">
        <f t="shared" si="3"/>
        <v>0</v>
      </c>
      <c r="J24" s="309">
        <f>Nevezés!M23</f>
        <v>0</v>
      </c>
      <c r="K24" s="120"/>
      <c r="L24" s="121"/>
      <c r="M24" s="122"/>
      <c r="N24" s="124"/>
      <c r="O24" s="119"/>
      <c r="P24" s="120"/>
      <c r="Q24" s="122"/>
      <c r="R24" s="124"/>
      <c r="S24" s="119"/>
      <c r="T24" s="120"/>
      <c r="U24" s="122"/>
      <c r="V24" s="124"/>
      <c r="W24" s="119"/>
      <c r="X24" s="120"/>
      <c r="Y24" s="123"/>
      <c r="Z24" s="81">
        <f t="shared" si="4"/>
        <v>0</v>
      </c>
      <c r="AA24" s="112">
        <f t="shared" si="5"/>
        <v>0</v>
      </c>
      <c r="AB24" s="82">
        <f>L24*'Alap adatok'!$F$7</f>
        <v>0</v>
      </c>
      <c r="AC24" s="128">
        <f t="shared" si="6"/>
        <v>0</v>
      </c>
      <c r="AD24" s="128">
        <f t="shared" si="7"/>
        <v>0</v>
      </c>
      <c r="AE24" s="83">
        <f>(AC24*60+AD24)*'Alap adatok'!$F$8</f>
        <v>0</v>
      </c>
      <c r="AF24" s="84">
        <f t="shared" si="8"/>
        <v>0</v>
      </c>
      <c r="AG24" s="84">
        <f t="shared" si="9"/>
        <v>0</v>
      </c>
      <c r="AH24" s="229">
        <f>'Alap adatok'!$H$13</f>
        <v>0.19444444444444445</v>
      </c>
      <c r="AI24" s="88" t="s">
        <v>248</v>
      </c>
    </row>
    <row r="25" spans="1:35" ht="15">
      <c r="A25" s="236">
        <f>Nevezés!K24</f>
        <v>0</v>
      </c>
      <c r="B25" s="236">
        <f>Nevezés!I24</f>
        <v>0</v>
      </c>
      <c r="C25" s="236">
        <f>Nevezés!J24</f>
        <v>0</v>
      </c>
      <c r="D25" s="223">
        <f>NN_É!D25</f>
        <v>0</v>
      </c>
      <c r="E25" s="224">
        <f t="shared" si="0"/>
        <v>0</v>
      </c>
      <c r="F25" s="225">
        <f t="shared" si="1"/>
        <v>0</v>
      </c>
      <c r="G25" s="226">
        <f>NN_É!E25</f>
        <v>0</v>
      </c>
      <c r="H25" s="227">
        <f t="shared" si="2"/>
        <v>0</v>
      </c>
      <c r="I25" s="228">
        <f t="shared" si="3"/>
        <v>0</v>
      </c>
      <c r="J25" s="309">
        <f>Nevezés!M24</f>
        <v>0</v>
      </c>
      <c r="K25" s="134"/>
      <c r="L25" s="135"/>
      <c r="M25" s="136"/>
      <c r="N25" s="137"/>
      <c r="O25" s="133"/>
      <c r="P25" s="134"/>
      <c r="Q25" s="136"/>
      <c r="R25" s="137"/>
      <c r="S25" s="133"/>
      <c r="T25" s="134"/>
      <c r="U25" s="136"/>
      <c r="V25" s="137"/>
      <c r="W25" s="133"/>
      <c r="X25" s="134"/>
      <c r="Y25" s="138"/>
      <c r="Z25" s="81">
        <f t="shared" si="4"/>
        <v>0</v>
      </c>
      <c r="AA25" s="112">
        <f t="shared" si="5"/>
        <v>0</v>
      </c>
      <c r="AB25" s="82">
        <f>L25*'Alap adatok'!$F$7</f>
        <v>0</v>
      </c>
      <c r="AC25" s="128">
        <f t="shared" si="6"/>
        <v>0</v>
      </c>
      <c r="AD25" s="128">
        <f t="shared" si="7"/>
        <v>0</v>
      </c>
      <c r="AE25" s="83">
        <f>(AC25*60+AD25)*'Alap adatok'!$F$8</f>
        <v>0</v>
      </c>
      <c r="AF25" s="84">
        <f t="shared" si="8"/>
        <v>0</v>
      </c>
      <c r="AG25" s="84">
        <f t="shared" si="9"/>
        <v>0</v>
      </c>
      <c r="AH25" s="229">
        <f>'Alap adatok'!$H$13</f>
        <v>0.19444444444444445</v>
      </c>
      <c r="AI25" s="88" t="s">
        <v>248</v>
      </c>
    </row>
    <row r="26" spans="1:35" ht="15">
      <c r="A26" s="236">
        <f>Nevezés!K25</f>
        <v>0</v>
      </c>
      <c r="B26" s="236">
        <f>Nevezés!I25</f>
        <v>0</v>
      </c>
      <c r="C26" s="236">
        <f>Nevezés!J25</f>
        <v>0</v>
      </c>
      <c r="D26" s="223">
        <f>NN_É!D26</f>
        <v>0</v>
      </c>
      <c r="E26" s="224">
        <f t="shared" si="0"/>
        <v>0</v>
      </c>
      <c r="F26" s="225">
        <f t="shared" si="1"/>
        <v>0</v>
      </c>
      <c r="G26" s="226">
        <f>NN_É!E26</f>
        <v>0</v>
      </c>
      <c r="H26" s="227">
        <f t="shared" si="2"/>
        <v>0</v>
      </c>
      <c r="I26" s="228">
        <f t="shared" si="3"/>
        <v>0</v>
      </c>
      <c r="J26" s="309">
        <f>Nevezés!M25</f>
        <v>0</v>
      </c>
      <c r="K26" s="120"/>
      <c r="L26" s="121"/>
      <c r="M26" s="122"/>
      <c r="N26" s="124"/>
      <c r="O26" s="119"/>
      <c r="P26" s="120"/>
      <c r="Q26" s="122"/>
      <c r="R26" s="124"/>
      <c r="S26" s="119"/>
      <c r="T26" s="120"/>
      <c r="U26" s="122"/>
      <c r="V26" s="124"/>
      <c r="W26" s="119"/>
      <c r="X26" s="120"/>
      <c r="Y26" s="123"/>
      <c r="Z26" s="81">
        <f t="shared" si="4"/>
        <v>0</v>
      </c>
      <c r="AA26" s="112">
        <f t="shared" si="5"/>
        <v>0</v>
      </c>
      <c r="AB26" s="82">
        <f>L26*'Alap adatok'!$F$7</f>
        <v>0</v>
      </c>
      <c r="AC26" s="128">
        <f t="shared" si="6"/>
        <v>0</v>
      </c>
      <c r="AD26" s="128">
        <f t="shared" si="7"/>
        <v>0</v>
      </c>
      <c r="AE26" s="83">
        <f>(AC26*60+AD26)*'Alap adatok'!$F$8</f>
        <v>0</v>
      </c>
      <c r="AF26" s="84">
        <f t="shared" si="8"/>
        <v>0</v>
      </c>
      <c r="AG26" s="84">
        <f t="shared" si="9"/>
        <v>0</v>
      </c>
      <c r="AH26" s="229">
        <f>'Alap adatok'!$H$13</f>
        <v>0.19444444444444445</v>
      </c>
      <c r="AI26" s="88" t="s">
        <v>248</v>
      </c>
    </row>
    <row r="27" spans="1:35" ht="15">
      <c r="A27" s="236">
        <f>Nevezés!K26</f>
        <v>0</v>
      </c>
      <c r="B27" s="236">
        <f>Nevezés!I26</f>
        <v>0</v>
      </c>
      <c r="C27" s="236">
        <f>Nevezés!J26</f>
        <v>0</v>
      </c>
      <c r="D27" s="223">
        <f>NN_É!D27</f>
        <v>0</v>
      </c>
      <c r="E27" s="224">
        <f t="shared" si="0"/>
        <v>0</v>
      </c>
      <c r="F27" s="225">
        <f t="shared" si="1"/>
        <v>0</v>
      </c>
      <c r="G27" s="226">
        <f>NN_É!E27</f>
        <v>0</v>
      </c>
      <c r="H27" s="227">
        <f t="shared" si="2"/>
        <v>0</v>
      </c>
      <c r="I27" s="228">
        <f t="shared" si="3"/>
        <v>0</v>
      </c>
      <c r="J27" s="309">
        <f>Nevezés!M26</f>
        <v>0</v>
      </c>
      <c r="K27" s="134"/>
      <c r="L27" s="135"/>
      <c r="M27" s="136"/>
      <c r="N27" s="137"/>
      <c r="O27" s="133"/>
      <c r="P27" s="134"/>
      <c r="Q27" s="136"/>
      <c r="R27" s="137"/>
      <c r="S27" s="133"/>
      <c r="T27" s="134"/>
      <c r="U27" s="136"/>
      <c r="V27" s="137"/>
      <c r="W27" s="133"/>
      <c r="X27" s="134"/>
      <c r="Y27" s="138"/>
      <c r="Z27" s="81">
        <f t="shared" si="4"/>
        <v>0</v>
      </c>
      <c r="AA27" s="112">
        <f t="shared" si="5"/>
        <v>0</v>
      </c>
      <c r="AB27" s="82">
        <f>L27*'Alap adatok'!$F$7</f>
        <v>0</v>
      </c>
      <c r="AC27" s="128">
        <f t="shared" si="6"/>
        <v>0</v>
      </c>
      <c r="AD27" s="128">
        <f t="shared" si="7"/>
        <v>0</v>
      </c>
      <c r="AE27" s="83">
        <f>(AC27*60+AD27)*'Alap adatok'!$F$8</f>
        <v>0</v>
      </c>
      <c r="AF27" s="84">
        <f t="shared" si="8"/>
        <v>0</v>
      </c>
      <c r="AG27" s="84">
        <f t="shared" si="9"/>
        <v>0</v>
      </c>
      <c r="AH27" s="229">
        <f>'Alap adatok'!$H$13</f>
        <v>0.19444444444444445</v>
      </c>
      <c r="AI27" s="88" t="s">
        <v>248</v>
      </c>
    </row>
    <row r="28" spans="1:35" ht="15">
      <c r="A28" s="236">
        <f>Nevezés!K27</f>
        <v>0</v>
      </c>
      <c r="B28" s="236">
        <f>Nevezés!I27</f>
        <v>0</v>
      </c>
      <c r="C28" s="236">
        <f>Nevezés!J27</f>
        <v>0</v>
      </c>
      <c r="D28" s="223">
        <f>NN_É!D28</f>
        <v>0</v>
      </c>
      <c r="E28" s="224">
        <f t="shared" si="0"/>
        <v>0</v>
      </c>
      <c r="F28" s="225">
        <f t="shared" si="1"/>
        <v>0</v>
      </c>
      <c r="G28" s="226">
        <f>NN_É!E28</f>
        <v>0</v>
      </c>
      <c r="H28" s="227">
        <f t="shared" si="2"/>
        <v>0</v>
      </c>
      <c r="I28" s="228">
        <f t="shared" si="3"/>
        <v>0</v>
      </c>
      <c r="J28" s="309">
        <f>Nevezés!M27</f>
        <v>0</v>
      </c>
      <c r="K28" s="120"/>
      <c r="L28" s="121"/>
      <c r="M28" s="122"/>
      <c r="N28" s="124"/>
      <c r="O28" s="119"/>
      <c r="P28" s="120"/>
      <c r="Q28" s="122"/>
      <c r="R28" s="124"/>
      <c r="S28" s="119"/>
      <c r="T28" s="120"/>
      <c r="U28" s="122"/>
      <c r="V28" s="124"/>
      <c r="W28" s="119"/>
      <c r="X28" s="120"/>
      <c r="Y28" s="123"/>
      <c r="Z28" s="81">
        <f t="shared" si="4"/>
        <v>0</v>
      </c>
      <c r="AA28" s="112">
        <f t="shared" si="5"/>
        <v>0</v>
      </c>
      <c r="AB28" s="82">
        <f>L28*'Alap adatok'!$F$7</f>
        <v>0</v>
      </c>
      <c r="AC28" s="128">
        <f t="shared" si="6"/>
        <v>0</v>
      </c>
      <c r="AD28" s="128">
        <f t="shared" si="7"/>
        <v>0</v>
      </c>
      <c r="AE28" s="83">
        <f>(AC28*60+AD28)*'Alap adatok'!$F$8</f>
        <v>0</v>
      </c>
      <c r="AF28" s="84">
        <f t="shared" si="8"/>
        <v>0</v>
      </c>
      <c r="AG28" s="84">
        <f t="shared" si="9"/>
        <v>0</v>
      </c>
      <c r="AH28" s="229">
        <f>'Alap adatok'!$H$13</f>
        <v>0.19444444444444445</v>
      </c>
      <c r="AI28" s="88" t="s">
        <v>248</v>
      </c>
    </row>
    <row r="29" spans="1:35" ht="15">
      <c r="A29" s="236">
        <f>Nevezés!K28</f>
        <v>0</v>
      </c>
      <c r="B29" s="236">
        <f>Nevezés!I28</f>
        <v>0</v>
      </c>
      <c r="C29" s="236">
        <f>Nevezés!J28</f>
        <v>0</v>
      </c>
      <c r="D29" s="223">
        <f>NN_É!D29</f>
        <v>0</v>
      </c>
      <c r="E29" s="224">
        <f t="shared" si="0"/>
        <v>0</v>
      </c>
      <c r="F29" s="225">
        <f t="shared" si="1"/>
        <v>0</v>
      </c>
      <c r="G29" s="226">
        <f>NN_É!E29</f>
        <v>0</v>
      </c>
      <c r="H29" s="227">
        <f t="shared" si="2"/>
        <v>0</v>
      </c>
      <c r="I29" s="228">
        <f t="shared" si="3"/>
        <v>0</v>
      </c>
      <c r="J29" s="309">
        <f>Nevezés!M28</f>
        <v>0</v>
      </c>
      <c r="K29" s="134"/>
      <c r="L29" s="135"/>
      <c r="M29" s="136"/>
      <c r="N29" s="137"/>
      <c r="O29" s="133"/>
      <c r="P29" s="134"/>
      <c r="Q29" s="136"/>
      <c r="R29" s="137"/>
      <c r="S29" s="133"/>
      <c r="T29" s="134"/>
      <c r="U29" s="136"/>
      <c r="V29" s="137"/>
      <c r="W29" s="133"/>
      <c r="X29" s="134"/>
      <c r="Y29" s="138"/>
      <c r="Z29" s="81">
        <f t="shared" si="4"/>
        <v>0</v>
      </c>
      <c r="AA29" s="112">
        <f t="shared" si="5"/>
        <v>0</v>
      </c>
      <c r="AB29" s="82">
        <f>L29*'Alap adatok'!$F$7</f>
        <v>0</v>
      </c>
      <c r="AC29" s="128">
        <f t="shared" si="6"/>
        <v>0</v>
      </c>
      <c r="AD29" s="128">
        <f t="shared" si="7"/>
        <v>0</v>
      </c>
      <c r="AE29" s="83">
        <f>(AC29*60+AD29)*'Alap adatok'!$F$8</f>
        <v>0</v>
      </c>
      <c r="AF29" s="84">
        <f t="shared" si="8"/>
        <v>0</v>
      </c>
      <c r="AG29" s="84">
        <f t="shared" si="9"/>
        <v>0</v>
      </c>
      <c r="AH29" s="229">
        <f>'Alap adatok'!$H$13</f>
        <v>0.19444444444444445</v>
      </c>
      <c r="AI29" s="88" t="s">
        <v>248</v>
      </c>
    </row>
    <row r="30" spans="1:35" ht="15">
      <c r="A30" s="236">
        <f>Nevezés!K29</f>
        <v>0</v>
      </c>
      <c r="B30" s="236">
        <f>Nevezés!I29</f>
        <v>0</v>
      </c>
      <c r="C30" s="236">
        <f>Nevezés!J29</f>
        <v>0</v>
      </c>
      <c r="D30" s="223">
        <f>NN_É!D30</f>
        <v>0</v>
      </c>
      <c r="E30" s="224">
        <f t="shared" si="0"/>
        <v>0</v>
      </c>
      <c r="F30" s="225">
        <f t="shared" si="1"/>
        <v>0</v>
      </c>
      <c r="G30" s="226">
        <f>NN_É!E30</f>
        <v>0</v>
      </c>
      <c r="H30" s="227">
        <f t="shared" si="2"/>
        <v>0</v>
      </c>
      <c r="I30" s="228">
        <f t="shared" si="3"/>
        <v>0</v>
      </c>
      <c r="J30" s="309">
        <f>Nevezés!M29</f>
        <v>0</v>
      </c>
      <c r="K30" s="120"/>
      <c r="L30" s="121"/>
      <c r="M30" s="122"/>
      <c r="N30" s="124"/>
      <c r="O30" s="119"/>
      <c r="P30" s="120"/>
      <c r="Q30" s="122"/>
      <c r="R30" s="124"/>
      <c r="S30" s="119"/>
      <c r="T30" s="120"/>
      <c r="U30" s="122"/>
      <c r="V30" s="124"/>
      <c r="W30" s="119"/>
      <c r="X30" s="120"/>
      <c r="Y30" s="123"/>
      <c r="Z30" s="81">
        <f t="shared" si="4"/>
        <v>0</v>
      </c>
      <c r="AA30" s="112">
        <f t="shared" si="5"/>
        <v>0</v>
      </c>
      <c r="AB30" s="82">
        <f>L30*'Alap adatok'!$F$7</f>
        <v>0</v>
      </c>
      <c r="AC30" s="128">
        <f t="shared" si="6"/>
        <v>0</v>
      </c>
      <c r="AD30" s="128">
        <f t="shared" si="7"/>
        <v>0</v>
      </c>
      <c r="AE30" s="83">
        <f>(AC30*60+AD30)*'Alap adatok'!$F$8</f>
        <v>0</v>
      </c>
      <c r="AF30" s="84">
        <f t="shared" si="8"/>
        <v>0</v>
      </c>
      <c r="AG30" s="84">
        <f t="shared" si="9"/>
        <v>0</v>
      </c>
      <c r="AH30" s="229">
        <f>'Alap adatok'!$H$13</f>
        <v>0.19444444444444445</v>
      </c>
      <c r="AI30" s="88" t="s">
        <v>248</v>
      </c>
    </row>
    <row r="31" spans="1:35" ht="15">
      <c r="A31" s="236">
        <f>Nevezés!K30</f>
        <v>0</v>
      </c>
      <c r="B31" s="236">
        <f>Nevezés!I30</f>
        <v>0</v>
      </c>
      <c r="C31" s="236">
        <f>Nevezés!J30</f>
        <v>0</v>
      </c>
      <c r="D31" s="223">
        <f>NN_É!D31</f>
        <v>0</v>
      </c>
      <c r="E31" s="224">
        <f t="shared" si="0"/>
        <v>0</v>
      </c>
      <c r="F31" s="225">
        <f t="shared" si="1"/>
        <v>0</v>
      </c>
      <c r="G31" s="226">
        <f>NN_É!E31</f>
        <v>0</v>
      </c>
      <c r="H31" s="227">
        <f t="shared" si="2"/>
        <v>0</v>
      </c>
      <c r="I31" s="228">
        <f t="shared" si="3"/>
        <v>0</v>
      </c>
      <c r="J31" s="309">
        <f>Nevezés!M30</f>
        <v>0</v>
      </c>
      <c r="K31" s="134"/>
      <c r="L31" s="135"/>
      <c r="M31" s="136"/>
      <c r="N31" s="137"/>
      <c r="O31" s="133"/>
      <c r="P31" s="134"/>
      <c r="Q31" s="136"/>
      <c r="R31" s="137"/>
      <c r="S31" s="133"/>
      <c r="T31" s="134"/>
      <c r="U31" s="136"/>
      <c r="V31" s="137"/>
      <c r="W31" s="133"/>
      <c r="X31" s="134"/>
      <c r="Y31" s="138"/>
      <c r="Z31" s="81">
        <f t="shared" si="4"/>
        <v>0</v>
      </c>
      <c r="AA31" s="112">
        <f t="shared" si="5"/>
        <v>0</v>
      </c>
      <c r="AB31" s="82">
        <f>L31*'Alap adatok'!$F$7</f>
        <v>0</v>
      </c>
      <c r="AC31" s="128">
        <f t="shared" si="6"/>
        <v>0</v>
      </c>
      <c r="AD31" s="128">
        <f t="shared" si="7"/>
        <v>0</v>
      </c>
      <c r="AE31" s="83">
        <f>(AC31*60+AD31)*'Alap adatok'!$F$8</f>
        <v>0</v>
      </c>
      <c r="AF31" s="84">
        <f t="shared" si="8"/>
        <v>0</v>
      </c>
      <c r="AG31" s="84">
        <f t="shared" si="9"/>
        <v>0</v>
      </c>
      <c r="AH31" s="229">
        <f>'Alap adatok'!$H$13</f>
        <v>0.19444444444444445</v>
      </c>
      <c r="AI31" s="88" t="s">
        <v>248</v>
      </c>
    </row>
    <row r="32" spans="1:35" ht="15">
      <c r="A32" s="236">
        <f>Nevezés!K31</f>
        <v>0</v>
      </c>
      <c r="B32" s="236">
        <f>Nevezés!I31</f>
        <v>0</v>
      </c>
      <c r="C32" s="236">
        <f>Nevezés!J31</f>
        <v>0</v>
      </c>
      <c r="D32" s="223">
        <f>NN_É!D32</f>
        <v>0</v>
      </c>
      <c r="E32" s="224">
        <f t="shared" si="0"/>
        <v>0</v>
      </c>
      <c r="F32" s="225">
        <f t="shared" si="1"/>
        <v>0</v>
      </c>
      <c r="G32" s="226">
        <f>NN_É!E32</f>
        <v>0</v>
      </c>
      <c r="H32" s="227">
        <f t="shared" si="2"/>
        <v>0</v>
      </c>
      <c r="I32" s="228">
        <f t="shared" si="3"/>
        <v>0</v>
      </c>
      <c r="J32" s="309">
        <f>Nevezés!M31</f>
        <v>0</v>
      </c>
      <c r="K32" s="120"/>
      <c r="L32" s="121"/>
      <c r="M32" s="122"/>
      <c r="N32" s="124"/>
      <c r="O32" s="119"/>
      <c r="P32" s="120"/>
      <c r="Q32" s="122"/>
      <c r="R32" s="124"/>
      <c r="S32" s="119"/>
      <c r="T32" s="120"/>
      <c r="U32" s="122"/>
      <c r="V32" s="124"/>
      <c r="W32" s="119"/>
      <c r="X32" s="120"/>
      <c r="Y32" s="123"/>
      <c r="Z32" s="81">
        <f t="shared" si="4"/>
        <v>0</v>
      </c>
      <c r="AA32" s="112">
        <f t="shared" si="5"/>
        <v>0</v>
      </c>
      <c r="AB32" s="82">
        <f>L32*'Alap adatok'!$F$7</f>
        <v>0</v>
      </c>
      <c r="AC32" s="128">
        <f t="shared" si="6"/>
        <v>0</v>
      </c>
      <c r="AD32" s="128">
        <f t="shared" si="7"/>
        <v>0</v>
      </c>
      <c r="AE32" s="83">
        <f>(AC32*60+AD32)*'Alap adatok'!$F$8</f>
        <v>0</v>
      </c>
      <c r="AF32" s="84">
        <f t="shared" si="8"/>
        <v>0</v>
      </c>
      <c r="AG32" s="84">
        <f t="shared" si="9"/>
        <v>0</v>
      </c>
      <c r="AH32" s="229">
        <f>'Alap adatok'!$H$13</f>
        <v>0.19444444444444445</v>
      </c>
      <c r="AI32" s="88" t="s">
        <v>248</v>
      </c>
    </row>
    <row r="33" spans="1:35" ht="15">
      <c r="A33" s="236">
        <f>Nevezés!K32</f>
        <v>0</v>
      </c>
      <c r="B33" s="236">
        <f>Nevezés!I32</f>
        <v>0</v>
      </c>
      <c r="C33" s="236">
        <f>Nevezés!J32</f>
        <v>0</v>
      </c>
      <c r="D33" s="223">
        <f>NN_É!D33</f>
        <v>0</v>
      </c>
      <c r="E33" s="224">
        <f t="shared" si="0"/>
        <v>0</v>
      </c>
      <c r="F33" s="225">
        <f t="shared" si="1"/>
        <v>0</v>
      </c>
      <c r="G33" s="226">
        <f>NN_É!E33</f>
        <v>0</v>
      </c>
      <c r="H33" s="227">
        <f t="shared" si="2"/>
        <v>0</v>
      </c>
      <c r="I33" s="228">
        <f t="shared" si="3"/>
        <v>0</v>
      </c>
      <c r="J33" s="309">
        <f>Nevezés!M32</f>
        <v>0</v>
      </c>
      <c r="K33" s="134"/>
      <c r="L33" s="135"/>
      <c r="M33" s="136"/>
      <c r="N33" s="137"/>
      <c r="O33" s="133"/>
      <c r="P33" s="134"/>
      <c r="Q33" s="136"/>
      <c r="R33" s="137"/>
      <c r="S33" s="133"/>
      <c r="T33" s="134"/>
      <c r="U33" s="136"/>
      <c r="V33" s="137"/>
      <c r="W33" s="133"/>
      <c r="X33" s="134"/>
      <c r="Y33" s="138"/>
      <c r="Z33" s="81">
        <f t="shared" si="4"/>
        <v>0</v>
      </c>
      <c r="AA33" s="112">
        <f t="shared" si="5"/>
        <v>0</v>
      </c>
      <c r="AB33" s="82">
        <f>L33*'Alap adatok'!$F$7</f>
        <v>0</v>
      </c>
      <c r="AC33" s="128">
        <f t="shared" si="6"/>
        <v>0</v>
      </c>
      <c r="AD33" s="128">
        <f t="shared" si="7"/>
        <v>0</v>
      </c>
      <c r="AE33" s="83">
        <f>(AC33*60+AD33)*'Alap adatok'!$F$8</f>
        <v>0</v>
      </c>
      <c r="AF33" s="84">
        <f t="shared" si="8"/>
        <v>0</v>
      </c>
      <c r="AG33" s="84">
        <f t="shared" si="9"/>
        <v>0</v>
      </c>
      <c r="AH33" s="229">
        <f>'Alap adatok'!$H$13</f>
        <v>0.19444444444444445</v>
      </c>
      <c r="AI33" s="88" t="s">
        <v>248</v>
      </c>
    </row>
    <row r="37" spans="20:26" ht="12.75">
      <c r="T37" s="116"/>
      <c r="Z37" s="115"/>
    </row>
    <row r="41" spans="4:11" ht="12.75">
      <c r="D41" s="117"/>
      <c r="E41" s="117"/>
      <c r="F41" s="117"/>
      <c r="G41" s="117"/>
      <c r="H41" s="117"/>
      <c r="I41" s="117"/>
      <c r="J41" s="118"/>
      <c r="K41" s="118"/>
    </row>
  </sheetData>
  <sheetProtection password="CEBE" sheet="1" objects="1" scenarios="1"/>
  <protectedRanges>
    <protectedRange sqref="J4:Y33" name="Tartom?ny1"/>
  </protectedRanges>
  <mergeCells count="21">
    <mergeCell ref="AH1:AH2"/>
    <mergeCell ref="B2:C2"/>
    <mergeCell ref="M2:P2"/>
    <mergeCell ref="Q2:T2"/>
    <mergeCell ref="U2:X2"/>
    <mergeCell ref="AB1:AB2"/>
    <mergeCell ref="AE1:AE2"/>
    <mergeCell ref="AF1:AF2"/>
    <mergeCell ref="AG1:AG2"/>
    <mergeCell ref="Q1:T1"/>
    <mergeCell ref="U1:X1"/>
    <mergeCell ref="Z1:Z2"/>
    <mergeCell ref="AA1:AA3"/>
    <mergeCell ref="G1:G2"/>
    <mergeCell ref="H1:H2"/>
    <mergeCell ref="I1:I2"/>
    <mergeCell ref="M1:P1"/>
    <mergeCell ref="A1:A3"/>
    <mergeCell ref="D1:D2"/>
    <mergeCell ref="E1:E2"/>
    <mergeCell ref="F1:F2"/>
  </mergeCells>
  <printOptions/>
  <pageMargins left="0.75" right="0.75" top="1" bottom="1" header="0.5" footer="0.5"/>
  <pageSetup orientation="portrait" paperSize="9"/>
  <ignoredErrors>
    <ignoredError sqref="J4:J3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Q10" sqref="Q10"/>
    </sheetView>
  </sheetViews>
  <sheetFormatPr defaultColWidth="9.140625" defaultRowHeight="12.75"/>
  <cols>
    <col min="1" max="1" width="8.140625" style="88" bestFit="1" customWidth="1"/>
    <col min="2" max="3" width="18.421875" style="88" customWidth="1"/>
    <col min="4" max="5" width="9.140625" style="88" customWidth="1"/>
    <col min="6" max="7" width="11.57421875" style="88" customWidth="1"/>
    <col min="8" max="10" width="9.140625" style="88" customWidth="1"/>
    <col min="11" max="12" width="11.57421875" style="88" customWidth="1"/>
    <col min="13" max="14" width="9.140625" style="88" customWidth="1"/>
    <col min="15" max="15" width="11.57421875" style="88" customWidth="1"/>
    <col min="16" max="20" width="9.140625" style="88" customWidth="1"/>
    <col min="21" max="21" width="9.28125" style="129" hidden="1" customWidth="1"/>
    <col min="22" max="22" width="0" style="129" hidden="1" customWidth="1"/>
    <col min="23" max="16384" width="9.140625" style="88" customWidth="1"/>
  </cols>
  <sheetData>
    <row r="1" spans="1:26" s="86" customFormat="1" ht="26.25" customHeight="1" thickBot="1">
      <c r="A1" s="445" t="s">
        <v>0</v>
      </c>
      <c r="B1" s="89" t="s">
        <v>1</v>
      </c>
      <c r="C1" s="89"/>
      <c r="D1" s="431" t="s">
        <v>240</v>
      </c>
      <c r="E1" s="450" t="s">
        <v>241</v>
      </c>
      <c r="F1" s="98"/>
      <c r="G1" s="98"/>
      <c r="H1" s="103"/>
      <c r="I1" s="433"/>
      <c r="J1" s="433"/>
      <c r="K1" s="433"/>
      <c r="L1" s="433"/>
      <c r="M1" s="107"/>
      <c r="N1" s="108"/>
      <c r="O1" s="98"/>
      <c r="P1" s="109"/>
      <c r="Q1" s="90"/>
      <c r="R1" s="443" t="s">
        <v>7</v>
      </c>
      <c r="S1" s="441" t="s">
        <v>8</v>
      </c>
      <c r="T1" s="441" t="s">
        <v>242</v>
      </c>
      <c r="U1" s="125"/>
      <c r="V1" s="125"/>
      <c r="W1" s="441" t="s">
        <v>2</v>
      </c>
      <c r="X1" s="441" t="s">
        <v>4</v>
      </c>
      <c r="Y1" s="441" t="s">
        <v>314</v>
      </c>
      <c r="Z1" s="440" t="s">
        <v>6</v>
      </c>
    </row>
    <row r="2" spans="1:26" s="87" customFormat="1" ht="36" customHeight="1">
      <c r="A2" s="446"/>
      <c r="B2" s="448" t="s">
        <v>310</v>
      </c>
      <c r="C2" s="449"/>
      <c r="D2" s="432"/>
      <c r="E2" s="451"/>
      <c r="F2" s="99" t="s">
        <v>9</v>
      </c>
      <c r="G2" s="113" t="s">
        <v>10</v>
      </c>
      <c r="H2" s="104" t="s">
        <v>239</v>
      </c>
      <c r="I2" s="434" t="s">
        <v>12</v>
      </c>
      <c r="J2" s="435"/>
      <c r="K2" s="435"/>
      <c r="L2" s="436"/>
      <c r="M2" s="437" t="s">
        <v>13</v>
      </c>
      <c r="N2" s="438"/>
      <c r="O2" s="438"/>
      <c r="P2" s="439"/>
      <c r="Q2" s="101" t="s">
        <v>15</v>
      </c>
      <c r="R2" s="444"/>
      <c r="S2" s="442"/>
      <c r="T2" s="442"/>
      <c r="U2" s="126"/>
      <c r="V2" s="126"/>
      <c r="W2" s="442"/>
      <c r="X2" s="442"/>
      <c r="Y2" s="442"/>
      <c r="Z2" s="440"/>
    </row>
    <row r="3" spans="1:26" s="86" customFormat="1" ht="15">
      <c r="A3" s="447"/>
      <c r="B3" s="91" t="s">
        <v>16</v>
      </c>
      <c r="C3" s="91" t="s">
        <v>17</v>
      </c>
      <c r="D3" s="92" t="s">
        <v>18</v>
      </c>
      <c r="E3" s="97"/>
      <c r="F3" s="100"/>
      <c r="G3" s="114"/>
      <c r="H3" s="105"/>
      <c r="I3" s="85" t="s">
        <v>19</v>
      </c>
      <c r="J3" s="93" t="s">
        <v>20</v>
      </c>
      <c r="K3" s="77" t="s">
        <v>244</v>
      </c>
      <c r="L3" s="106" t="s">
        <v>21</v>
      </c>
      <c r="M3" s="85" t="s">
        <v>19</v>
      </c>
      <c r="N3" s="93" t="s">
        <v>20</v>
      </c>
      <c r="O3" s="77" t="s">
        <v>244</v>
      </c>
      <c r="P3" s="106" t="s">
        <v>21</v>
      </c>
      <c r="Q3" s="102" t="s">
        <v>19</v>
      </c>
      <c r="R3" s="94"/>
      <c r="S3" s="442"/>
      <c r="T3" s="95"/>
      <c r="U3" s="127" t="s">
        <v>245</v>
      </c>
      <c r="V3" s="127" t="s">
        <v>83</v>
      </c>
      <c r="W3" s="95"/>
      <c r="X3" s="96"/>
      <c r="Y3" s="96"/>
      <c r="Z3" s="80"/>
    </row>
    <row r="4" spans="1:27" ht="15">
      <c r="A4" s="236">
        <f>Nevezés!R3</f>
        <v>24</v>
      </c>
      <c r="B4" s="236" t="str">
        <f>Nevezés!P3</f>
        <v>GALAMBOSI NORBERT </v>
      </c>
      <c r="C4" s="236" t="str">
        <f>Nevezés!Q3</f>
        <v>GALAMBOSI ÁRON</v>
      </c>
      <c r="D4" s="110">
        <f aca="true" t="shared" si="0" ref="D4:D33">W4+X4+Y4+T4</f>
        <v>100</v>
      </c>
      <c r="E4" s="111">
        <f>J4+N4</f>
        <v>0.0028240740740740743</v>
      </c>
      <c r="F4" s="214">
        <f>Nevezés!S3</f>
        <v>0.9229166666666666</v>
      </c>
      <c r="G4" s="120">
        <v>1.0569444444444445</v>
      </c>
      <c r="H4" s="121">
        <v>0</v>
      </c>
      <c r="I4" s="122">
        <v>100</v>
      </c>
      <c r="J4" s="124">
        <v>0.001099537037037037</v>
      </c>
      <c r="K4" s="119">
        <v>0.9618055555555555</v>
      </c>
      <c r="L4" s="120">
        <v>0.9979166666666667</v>
      </c>
      <c r="M4" s="122">
        <v>0</v>
      </c>
      <c r="N4" s="124">
        <v>0.0017245370370370372</v>
      </c>
      <c r="O4" s="119">
        <v>1.0104166666666667</v>
      </c>
      <c r="P4" s="120">
        <v>1.0229166666666667</v>
      </c>
      <c r="Q4" s="123"/>
      <c r="R4" s="81">
        <f>IF(G4-F4-S4-Z4&gt;0,G4-F4-Z4-S4,0)</f>
        <v>0</v>
      </c>
      <c r="S4" s="112">
        <f>P4-O4+L4-K4</f>
        <v>0.04861111111111105</v>
      </c>
      <c r="T4" s="82">
        <f>H4*'Alap adatok'!$F$7</f>
        <v>0</v>
      </c>
      <c r="U4" s="128">
        <f>HOUR(R4)</f>
        <v>0</v>
      </c>
      <c r="V4" s="128">
        <f>MINUTE(R4)</f>
        <v>0</v>
      </c>
      <c r="W4" s="83">
        <f>(U4*60+V4)*'Alap adatok'!$F$8</f>
        <v>0</v>
      </c>
      <c r="X4" s="84">
        <f>I4+M4</f>
        <v>100</v>
      </c>
      <c r="Y4" s="84">
        <f>Q4</f>
        <v>0</v>
      </c>
      <c r="Z4" s="78">
        <f>'Alap adatok'!$I$12</f>
        <v>0.1388888888888889</v>
      </c>
      <c r="AA4" s="88" t="s">
        <v>249</v>
      </c>
    </row>
    <row r="5" spans="1:27" ht="15">
      <c r="A5" s="236">
        <f>Nevezés!R4</f>
        <v>49</v>
      </c>
      <c r="B5" s="236" t="str">
        <f>Nevezés!P4</f>
        <v>LÁZÁR PÉTER</v>
      </c>
      <c r="C5" s="236" t="str">
        <f>Nevezés!Q4</f>
        <v>NAGY PIROSKA</v>
      </c>
      <c r="D5" s="110">
        <f t="shared" si="0"/>
        <v>1000</v>
      </c>
      <c r="E5" s="111">
        <f aca="true" t="shared" si="1" ref="E5:E33">J5+N5</f>
        <v>0.00337962962962963</v>
      </c>
      <c r="F5" s="214">
        <f>Nevezés!S4</f>
        <v>0.9395833333333333</v>
      </c>
      <c r="G5" s="134">
        <v>1.0916666666666666</v>
      </c>
      <c r="H5" s="135">
        <v>0</v>
      </c>
      <c r="I5" s="136">
        <v>700</v>
      </c>
      <c r="J5" s="137">
        <v>0.0018865740740740742</v>
      </c>
      <c r="K5" s="133">
        <v>0.9708333333333333</v>
      </c>
      <c r="L5" s="134">
        <v>1.025</v>
      </c>
      <c r="M5" s="136">
        <v>300</v>
      </c>
      <c r="N5" s="137">
        <v>0.0014930555555555556</v>
      </c>
      <c r="O5" s="133">
        <v>1.0354166666666667</v>
      </c>
      <c r="P5" s="134">
        <v>1.065972222222222</v>
      </c>
      <c r="Q5" s="138"/>
      <c r="R5" s="81">
        <f aca="true" t="shared" si="2" ref="R5:R33">IF(G5-F5-S5-Z5&gt;0,G5-F5-Z5-S5,0)</f>
        <v>0</v>
      </c>
      <c r="S5" s="112">
        <f aca="true" t="shared" si="3" ref="S5:S33">P5-O5+L5-K5</f>
        <v>0.08472222222222203</v>
      </c>
      <c r="T5" s="82">
        <f>H5*'Alap adatok'!$F$7</f>
        <v>0</v>
      </c>
      <c r="U5" s="128">
        <f aca="true" t="shared" si="4" ref="U5:U33">HOUR(R5)</f>
        <v>0</v>
      </c>
      <c r="V5" s="128">
        <f aca="true" t="shared" si="5" ref="V5:V33">MINUTE(R5)</f>
        <v>0</v>
      </c>
      <c r="W5" s="83">
        <f>(U5*60+V5)*'Alap adatok'!$F$8</f>
        <v>0</v>
      </c>
      <c r="X5" s="84">
        <f aca="true" t="shared" si="6" ref="X5:X33">I5+M5</f>
        <v>1000</v>
      </c>
      <c r="Y5" s="84">
        <f aca="true" t="shared" si="7" ref="Y5:Y33">Q5</f>
        <v>0</v>
      </c>
      <c r="Z5" s="78">
        <f>'Alap adatok'!$I$12</f>
        <v>0.1388888888888889</v>
      </c>
      <c r="AA5" s="88" t="s">
        <v>249</v>
      </c>
    </row>
    <row r="6" spans="1:27" ht="15">
      <c r="A6" s="236">
        <f>Nevezés!R5</f>
        <v>34</v>
      </c>
      <c r="B6" s="236" t="str">
        <f>Nevezés!P5</f>
        <v>KÁLMÁN SZABOLCS</v>
      </c>
      <c r="C6" s="236" t="str">
        <f>Nevezés!Q5</f>
        <v>BEZSENYI BALÁZS</v>
      </c>
      <c r="D6" s="110">
        <f t="shared" si="0"/>
        <v>0</v>
      </c>
      <c r="E6" s="111">
        <f t="shared" si="1"/>
        <v>0.002349537037037037</v>
      </c>
      <c r="F6" s="214">
        <f>Nevezés!S5</f>
        <v>0.9298611111111111</v>
      </c>
      <c r="G6" s="120">
        <v>1.059027777777778</v>
      </c>
      <c r="H6" s="121">
        <v>0</v>
      </c>
      <c r="I6" s="122">
        <v>0</v>
      </c>
      <c r="J6" s="124">
        <v>0.0010763888888888889</v>
      </c>
      <c r="K6" s="119">
        <v>0.9597222222222223</v>
      </c>
      <c r="L6" s="120">
        <v>0.9958333333333332</v>
      </c>
      <c r="M6" s="122">
        <v>0</v>
      </c>
      <c r="N6" s="124">
        <v>0.0012731481481481483</v>
      </c>
      <c r="O6" s="119">
        <v>1.0083333333333333</v>
      </c>
      <c r="P6" s="120">
        <v>1.011111111111111</v>
      </c>
      <c r="Q6" s="123"/>
      <c r="R6" s="81">
        <f t="shared" si="2"/>
        <v>0</v>
      </c>
      <c r="S6" s="112">
        <f t="shared" si="3"/>
        <v>0.03888888888888875</v>
      </c>
      <c r="T6" s="82">
        <f>H6*'Alap adatok'!$F$7</f>
        <v>0</v>
      </c>
      <c r="U6" s="128">
        <f t="shared" si="4"/>
        <v>0</v>
      </c>
      <c r="V6" s="128">
        <f t="shared" si="5"/>
        <v>0</v>
      </c>
      <c r="W6" s="83">
        <f>(U6*60+V6)*'Alap adatok'!$F$8</f>
        <v>0</v>
      </c>
      <c r="X6" s="84">
        <f t="shared" si="6"/>
        <v>0</v>
      </c>
      <c r="Y6" s="84">
        <f t="shared" si="7"/>
        <v>0</v>
      </c>
      <c r="Z6" s="78">
        <f>'Alap adatok'!$I$12</f>
        <v>0.1388888888888889</v>
      </c>
      <c r="AA6" s="88" t="s">
        <v>249</v>
      </c>
    </row>
    <row r="7" spans="1:27" ht="15">
      <c r="A7" s="236">
        <f>Nevezés!R6</f>
        <v>3</v>
      </c>
      <c r="B7" s="236" t="str">
        <f>Nevezés!P6</f>
        <v>PÉLI TIBOR </v>
      </c>
      <c r="C7" s="236" t="str">
        <f>Nevezés!Q6</f>
        <v>KOVÁCS NÓRA </v>
      </c>
      <c r="D7" s="110">
        <f t="shared" si="0"/>
        <v>0</v>
      </c>
      <c r="E7" s="111">
        <f t="shared" si="1"/>
        <v>0.0024652777777777776</v>
      </c>
      <c r="F7" s="214">
        <f>Nevezés!S6</f>
        <v>0.9083333333333333</v>
      </c>
      <c r="G7" s="134">
        <v>1.0326388888888889</v>
      </c>
      <c r="H7" s="135">
        <v>0</v>
      </c>
      <c r="I7" s="136">
        <v>0</v>
      </c>
      <c r="J7" s="137">
        <v>0.0012268518518518518</v>
      </c>
      <c r="K7" s="133">
        <v>0.9423611111111111</v>
      </c>
      <c r="L7" s="134">
        <v>0.970138888888889</v>
      </c>
      <c r="M7" s="136">
        <v>0</v>
      </c>
      <c r="N7" s="137">
        <v>0.0012384259259259258</v>
      </c>
      <c r="O7" s="133">
        <v>0.9833333333333334</v>
      </c>
      <c r="P7" s="134">
        <v>0.9965277777777778</v>
      </c>
      <c r="Q7" s="138"/>
      <c r="R7" s="81">
        <f t="shared" si="2"/>
        <v>0</v>
      </c>
      <c r="S7" s="112">
        <f t="shared" si="3"/>
        <v>0.0409722222222223</v>
      </c>
      <c r="T7" s="82">
        <f>H7*'Alap adatok'!$F$7</f>
        <v>0</v>
      </c>
      <c r="U7" s="128">
        <f t="shared" si="4"/>
        <v>0</v>
      </c>
      <c r="V7" s="128">
        <f t="shared" si="5"/>
        <v>0</v>
      </c>
      <c r="W7" s="83">
        <f>(U7*60+V7)*'Alap adatok'!$F$8</f>
        <v>0</v>
      </c>
      <c r="X7" s="84">
        <f t="shared" si="6"/>
        <v>0</v>
      </c>
      <c r="Y7" s="84">
        <f t="shared" si="7"/>
        <v>0</v>
      </c>
      <c r="Z7" s="78">
        <f>'Alap adatok'!$I$12</f>
        <v>0.1388888888888889</v>
      </c>
      <c r="AA7" s="88" t="s">
        <v>249</v>
      </c>
    </row>
    <row r="8" spans="1:27" ht="15">
      <c r="A8" s="236">
        <f>Nevezés!R7</f>
        <v>37</v>
      </c>
      <c r="B8" s="236" t="str">
        <f>Nevezés!P7</f>
        <v>RITTER DOMINIK </v>
      </c>
      <c r="C8" s="236" t="str">
        <f>Nevezés!Q7</f>
        <v>HUSZÁR SÁNDOR</v>
      </c>
      <c r="D8" s="110">
        <f t="shared" si="0"/>
        <v>0</v>
      </c>
      <c r="E8" s="111">
        <f t="shared" si="1"/>
        <v>0.0024537037037037036</v>
      </c>
      <c r="F8" s="214">
        <f>Nevezés!S7</f>
        <v>0.9319444444444445</v>
      </c>
      <c r="G8" s="120">
        <v>1.0534722222222224</v>
      </c>
      <c r="H8" s="121">
        <v>0</v>
      </c>
      <c r="I8" s="122">
        <v>0</v>
      </c>
      <c r="J8" s="124">
        <v>0.0011111111111111111</v>
      </c>
      <c r="K8" s="119">
        <v>0.9625</v>
      </c>
      <c r="L8" s="120">
        <v>1.0104166666666667</v>
      </c>
      <c r="M8" s="122">
        <v>0</v>
      </c>
      <c r="N8" s="124">
        <v>0.0013425925925925925</v>
      </c>
      <c r="O8" s="119">
        <v>1.0152777777777777</v>
      </c>
      <c r="P8" s="120">
        <v>1.034722222222222</v>
      </c>
      <c r="Q8" s="123"/>
      <c r="R8" s="81">
        <f t="shared" si="2"/>
        <v>0</v>
      </c>
      <c r="S8" s="112">
        <f t="shared" si="3"/>
        <v>0.0673611111111111</v>
      </c>
      <c r="T8" s="82">
        <f>H8*'Alap adatok'!$F$7</f>
        <v>0</v>
      </c>
      <c r="U8" s="128">
        <f t="shared" si="4"/>
        <v>0</v>
      </c>
      <c r="V8" s="128">
        <f t="shared" si="5"/>
        <v>0</v>
      </c>
      <c r="W8" s="83">
        <f>(U8*60+V8)*'Alap adatok'!$F$8</f>
        <v>0</v>
      </c>
      <c r="X8" s="84">
        <f t="shared" si="6"/>
        <v>0</v>
      </c>
      <c r="Y8" s="84">
        <f t="shared" si="7"/>
        <v>0</v>
      </c>
      <c r="Z8" s="78">
        <f>'Alap adatok'!$I$12</f>
        <v>0.1388888888888889</v>
      </c>
      <c r="AA8" s="88" t="s">
        <v>249</v>
      </c>
    </row>
    <row r="9" spans="1:27" ht="15">
      <c r="A9" s="236">
        <f>Nevezés!R8</f>
        <v>40</v>
      </c>
      <c r="B9" s="236" t="str">
        <f>Nevezés!P8</f>
        <v>VADKERTI RÓBERT</v>
      </c>
      <c r="C9" s="236" t="str">
        <f>Nevezés!Q8</f>
        <v>LÁZÁR TIBOR</v>
      </c>
      <c r="D9" s="110">
        <f t="shared" si="0"/>
        <v>0</v>
      </c>
      <c r="E9" s="111">
        <f t="shared" si="1"/>
        <v>0.004803240740740741</v>
      </c>
      <c r="F9" s="214">
        <f>Nevezés!S8</f>
        <v>0.9340277777777778</v>
      </c>
      <c r="G9" s="134">
        <v>1.090277777777778</v>
      </c>
      <c r="H9" s="135">
        <v>0</v>
      </c>
      <c r="I9" s="136">
        <v>0</v>
      </c>
      <c r="J9" s="137">
        <v>0.0018865740740740742</v>
      </c>
      <c r="K9" s="133">
        <v>0.9638888888888889</v>
      </c>
      <c r="L9" s="134">
        <v>1.0145833333333334</v>
      </c>
      <c r="M9" s="136">
        <v>0</v>
      </c>
      <c r="N9" s="137">
        <v>0.002916666666666667</v>
      </c>
      <c r="O9" s="133">
        <v>1.025</v>
      </c>
      <c r="P9" s="134">
        <v>1.0493055555555555</v>
      </c>
      <c r="Q9" s="138"/>
      <c r="R9" s="81">
        <f t="shared" si="2"/>
        <v>0</v>
      </c>
      <c r="S9" s="112">
        <f t="shared" si="3"/>
        <v>0.07500000000000007</v>
      </c>
      <c r="T9" s="82">
        <f>H9*'Alap adatok'!$F$7</f>
        <v>0</v>
      </c>
      <c r="U9" s="128">
        <f t="shared" si="4"/>
        <v>0</v>
      </c>
      <c r="V9" s="128">
        <f t="shared" si="5"/>
        <v>0</v>
      </c>
      <c r="W9" s="83">
        <f>(U9*60+V9)*'Alap adatok'!$F$8</f>
        <v>0</v>
      </c>
      <c r="X9" s="84">
        <f t="shared" si="6"/>
        <v>0</v>
      </c>
      <c r="Y9" s="84">
        <f t="shared" si="7"/>
        <v>0</v>
      </c>
      <c r="Z9" s="78">
        <f>'Alap adatok'!$I$12</f>
        <v>0.1388888888888889</v>
      </c>
      <c r="AA9" s="88" t="s">
        <v>249</v>
      </c>
    </row>
    <row r="10" spans="1:27" ht="15">
      <c r="A10" s="236">
        <f>Nevezés!R9</f>
        <v>51</v>
      </c>
      <c r="B10" s="236" t="str">
        <f>Nevezés!P9</f>
        <v>TAMÁS ENDRE</v>
      </c>
      <c r="C10" s="236" t="str">
        <f>Nevezés!Q9</f>
        <v>NEBL ADORJÁN</v>
      </c>
      <c r="D10" s="110">
        <f t="shared" si="0"/>
        <v>300</v>
      </c>
      <c r="E10" s="111">
        <f t="shared" si="1"/>
        <v>0.003310185185185185</v>
      </c>
      <c r="F10" s="214">
        <f>Nevezés!S9</f>
        <v>0.9409722222222222</v>
      </c>
      <c r="G10" s="120">
        <v>1.1041666666666667</v>
      </c>
      <c r="H10" s="121">
        <v>0</v>
      </c>
      <c r="I10" s="122">
        <v>0</v>
      </c>
      <c r="J10" s="124">
        <v>0.001412037037037037</v>
      </c>
      <c r="K10" s="119">
        <v>0.9798611111111111</v>
      </c>
      <c r="L10" s="120">
        <v>1.0305555555555557</v>
      </c>
      <c r="M10" s="122">
        <v>300</v>
      </c>
      <c r="N10" s="124">
        <v>0.0018981481481481482</v>
      </c>
      <c r="O10" s="119">
        <v>1.054861111111111</v>
      </c>
      <c r="P10" s="120">
        <v>1.0798611111111112</v>
      </c>
      <c r="Q10" s="123"/>
      <c r="R10" s="81">
        <f t="shared" si="2"/>
        <v>0</v>
      </c>
      <c r="S10" s="112">
        <f t="shared" si="3"/>
        <v>0.07569444444444473</v>
      </c>
      <c r="T10" s="82">
        <f>H10*'Alap adatok'!$F$7</f>
        <v>0</v>
      </c>
      <c r="U10" s="128">
        <f t="shared" si="4"/>
        <v>0</v>
      </c>
      <c r="V10" s="128">
        <f t="shared" si="5"/>
        <v>0</v>
      </c>
      <c r="W10" s="83">
        <f>(U10*60+V10)*'Alap adatok'!$F$8</f>
        <v>0</v>
      </c>
      <c r="X10" s="84">
        <f t="shared" si="6"/>
        <v>300</v>
      </c>
      <c r="Y10" s="84">
        <f t="shared" si="7"/>
        <v>0</v>
      </c>
      <c r="Z10" s="78">
        <f>'Alap adatok'!$I$12</f>
        <v>0.1388888888888889</v>
      </c>
      <c r="AA10" s="88" t="s">
        <v>249</v>
      </c>
    </row>
    <row r="11" spans="1:27" ht="15">
      <c r="A11" s="236">
        <f>Nevezés!R10</f>
        <v>17</v>
      </c>
      <c r="B11" s="236" t="str">
        <f>Nevezés!P10</f>
        <v>JÓNÁS PÉTER</v>
      </c>
      <c r="C11" s="236" t="str">
        <f>Nevezés!Q10</f>
        <v>GUBIK ISTVÁN </v>
      </c>
      <c r="D11" s="110">
        <f t="shared" si="0"/>
        <v>100</v>
      </c>
      <c r="E11" s="111">
        <f t="shared" si="1"/>
        <v>0.0030787037037037033</v>
      </c>
      <c r="F11" s="214">
        <f>Nevezés!S10</f>
        <v>0.9180555555555556</v>
      </c>
      <c r="G11" s="134">
        <v>1.101388888888889</v>
      </c>
      <c r="H11" s="135">
        <v>0</v>
      </c>
      <c r="I11" s="136">
        <v>0</v>
      </c>
      <c r="J11" s="137">
        <v>0.001423611111111111</v>
      </c>
      <c r="K11" s="133">
        <v>0.9729166666666668</v>
      </c>
      <c r="L11" s="134">
        <v>1.0284722222222222</v>
      </c>
      <c r="M11" s="136">
        <v>100</v>
      </c>
      <c r="N11" s="137">
        <v>0.0016550925925925926</v>
      </c>
      <c r="O11" s="133">
        <v>1.0354166666666667</v>
      </c>
      <c r="P11" s="134">
        <v>1.0763888888888888</v>
      </c>
      <c r="Q11" s="138"/>
      <c r="R11" s="81">
        <f t="shared" si="2"/>
        <v>0</v>
      </c>
      <c r="S11" s="112">
        <f t="shared" si="3"/>
        <v>0.09652777777777766</v>
      </c>
      <c r="T11" s="82">
        <f>H11*'Alap adatok'!$F$7</f>
        <v>0</v>
      </c>
      <c r="U11" s="128">
        <f t="shared" si="4"/>
        <v>0</v>
      </c>
      <c r="V11" s="128">
        <f t="shared" si="5"/>
        <v>0</v>
      </c>
      <c r="W11" s="83">
        <f>(U11*60+V11)*'Alap adatok'!$F$8</f>
        <v>0</v>
      </c>
      <c r="X11" s="84">
        <f t="shared" si="6"/>
        <v>100</v>
      </c>
      <c r="Y11" s="84">
        <f t="shared" si="7"/>
        <v>0</v>
      </c>
      <c r="Z11" s="78">
        <f>'Alap adatok'!$I$12</f>
        <v>0.1388888888888889</v>
      </c>
      <c r="AA11" s="88" t="s">
        <v>249</v>
      </c>
    </row>
    <row r="12" spans="1:27" ht="15">
      <c r="A12" s="236">
        <f>Nevezés!R11</f>
        <v>9</v>
      </c>
      <c r="B12" s="236" t="str">
        <f>Nevezés!P11</f>
        <v>LŐRINCZ CSABA</v>
      </c>
      <c r="C12" s="236" t="str">
        <f>Nevezés!Q11</f>
        <v>TŰZOLTÓ</v>
      </c>
      <c r="D12" s="110">
        <f t="shared" si="0"/>
        <v>1200</v>
      </c>
      <c r="E12" s="111">
        <f t="shared" si="1"/>
        <v>0.0017824074074074075</v>
      </c>
      <c r="F12" s="214">
        <f>Nevezés!S11</f>
        <v>0.9125</v>
      </c>
      <c r="G12" s="120">
        <v>1.0402777777777776</v>
      </c>
      <c r="H12" s="121">
        <v>0</v>
      </c>
      <c r="I12" s="122">
        <v>300</v>
      </c>
      <c r="J12" s="124">
        <v>0.0014583333333333334</v>
      </c>
      <c r="K12" s="119">
        <v>0.9402777777777778</v>
      </c>
      <c r="L12" s="120">
        <v>0.9534722222222222</v>
      </c>
      <c r="M12" s="122">
        <v>900</v>
      </c>
      <c r="N12" s="124">
        <v>0.00032407407407407406</v>
      </c>
      <c r="O12" s="119">
        <v>0.9604166666666667</v>
      </c>
      <c r="P12" s="120">
        <v>0.9722222222222222</v>
      </c>
      <c r="Q12" s="123"/>
      <c r="R12" s="81">
        <f t="shared" si="2"/>
        <v>0</v>
      </c>
      <c r="S12" s="112">
        <f t="shared" si="3"/>
        <v>0.02499999999999991</v>
      </c>
      <c r="T12" s="82">
        <f>H12*'Alap adatok'!$F$7</f>
        <v>0</v>
      </c>
      <c r="U12" s="128">
        <f t="shared" si="4"/>
        <v>0</v>
      </c>
      <c r="V12" s="128">
        <f t="shared" si="5"/>
        <v>0</v>
      </c>
      <c r="W12" s="83">
        <f>(U12*60+V12)*'Alap adatok'!$F$8</f>
        <v>0</v>
      </c>
      <c r="X12" s="84">
        <f t="shared" si="6"/>
        <v>1200</v>
      </c>
      <c r="Y12" s="84">
        <f t="shared" si="7"/>
        <v>0</v>
      </c>
      <c r="Z12" s="78">
        <f>'Alap adatok'!$I$12</f>
        <v>0.1388888888888889</v>
      </c>
      <c r="AA12" s="88" t="s">
        <v>249</v>
      </c>
    </row>
    <row r="13" spans="1:27" ht="15">
      <c r="A13" s="236">
        <f>Nevezés!R12</f>
        <v>0</v>
      </c>
      <c r="B13" s="236">
        <f>Nevezés!P12</f>
        <v>0</v>
      </c>
      <c r="C13" s="236">
        <f>Nevezés!Q12</f>
        <v>0</v>
      </c>
      <c r="D13" s="110">
        <f t="shared" si="0"/>
        <v>0</v>
      </c>
      <c r="E13" s="111">
        <f t="shared" si="1"/>
        <v>0</v>
      </c>
      <c r="F13" s="214">
        <f>Nevezés!S12</f>
        <v>0</v>
      </c>
      <c r="G13" s="134"/>
      <c r="H13" s="135"/>
      <c r="I13" s="136"/>
      <c r="J13" s="137"/>
      <c r="K13" s="133"/>
      <c r="L13" s="134"/>
      <c r="M13" s="136"/>
      <c r="N13" s="137"/>
      <c r="O13" s="133"/>
      <c r="P13" s="134"/>
      <c r="Q13" s="138"/>
      <c r="R13" s="81">
        <f t="shared" si="2"/>
        <v>0</v>
      </c>
      <c r="S13" s="112">
        <f t="shared" si="3"/>
        <v>0</v>
      </c>
      <c r="T13" s="82">
        <f>H13*'Alap adatok'!$F$7</f>
        <v>0</v>
      </c>
      <c r="U13" s="128">
        <f t="shared" si="4"/>
        <v>0</v>
      </c>
      <c r="V13" s="128">
        <f t="shared" si="5"/>
        <v>0</v>
      </c>
      <c r="W13" s="83">
        <f>(U13*60+V13)*'Alap adatok'!$F$8</f>
        <v>0</v>
      </c>
      <c r="X13" s="84">
        <f t="shared" si="6"/>
        <v>0</v>
      </c>
      <c r="Y13" s="84">
        <f t="shared" si="7"/>
        <v>0</v>
      </c>
      <c r="Z13" s="78">
        <f>'Alap adatok'!$I$12</f>
        <v>0.1388888888888889</v>
      </c>
      <c r="AA13" s="88" t="s">
        <v>249</v>
      </c>
    </row>
    <row r="14" spans="1:27" ht="15">
      <c r="A14" s="236">
        <f>Nevezés!R13</f>
        <v>0</v>
      </c>
      <c r="B14" s="236">
        <f>Nevezés!P13</f>
        <v>0</v>
      </c>
      <c r="C14" s="236">
        <f>Nevezés!Q13</f>
        <v>0</v>
      </c>
      <c r="D14" s="110">
        <f t="shared" si="0"/>
        <v>0</v>
      </c>
      <c r="E14" s="111">
        <f t="shared" si="1"/>
        <v>0</v>
      </c>
      <c r="F14" s="214">
        <f>Nevezés!S13</f>
        <v>0</v>
      </c>
      <c r="G14" s="120"/>
      <c r="H14" s="121"/>
      <c r="I14" s="122"/>
      <c r="J14" s="124"/>
      <c r="K14" s="119"/>
      <c r="L14" s="120"/>
      <c r="M14" s="122"/>
      <c r="N14" s="124"/>
      <c r="O14" s="119"/>
      <c r="P14" s="120"/>
      <c r="Q14" s="123"/>
      <c r="R14" s="81">
        <f t="shared" si="2"/>
        <v>0</v>
      </c>
      <c r="S14" s="112">
        <f t="shared" si="3"/>
        <v>0</v>
      </c>
      <c r="T14" s="82">
        <f>H14*'Alap adatok'!$F$7</f>
        <v>0</v>
      </c>
      <c r="U14" s="128">
        <f t="shared" si="4"/>
        <v>0</v>
      </c>
      <c r="V14" s="128">
        <f t="shared" si="5"/>
        <v>0</v>
      </c>
      <c r="W14" s="83">
        <f>(U14*60+V14)*'Alap adatok'!$F$8</f>
        <v>0</v>
      </c>
      <c r="X14" s="84">
        <f t="shared" si="6"/>
        <v>0</v>
      </c>
      <c r="Y14" s="84">
        <f t="shared" si="7"/>
        <v>0</v>
      </c>
      <c r="Z14" s="78">
        <f>'Alap adatok'!$I$12</f>
        <v>0.1388888888888889</v>
      </c>
      <c r="AA14" s="88" t="s">
        <v>249</v>
      </c>
    </row>
    <row r="15" spans="1:27" ht="15">
      <c r="A15" s="236">
        <f>Nevezés!R14</f>
        <v>0</v>
      </c>
      <c r="B15" s="236">
        <f>Nevezés!P14</f>
        <v>0</v>
      </c>
      <c r="C15" s="236">
        <f>Nevezés!Q14</f>
        <v>0</v>
      </c>
      <c r="D15" s="110">
        <f t="shared" si="0"/>
        <v>0</v>
      </c>
      <c r="E15" s="111">
        <f t="shared" si="1"/>
        <v>0</v>
      </c>
      <c r="F15" s="214">
        <f>Nevezés!S14</f>
        <v>0</v>
      </c>
      <c r="G15" s="134"/>
      <c r="H15" s="135"/>
      <c r="I15" s="136"/>
      <c r="J15" s="137"/>
      <c r="K15" s="133"/>
      <c r="L15" s="134"/>
      <c r="M15" s="136"/>
      <c r="N15" s="137"/>
      <c r="O15" s="133"/>
      <c r="P15" s="134"/>
      <c r="Q15" s="138"/>
      <c r="R15" s="81">
        <f t="shared" si="2"/>
        <v>0</v>
      </c>
      <c r="S15" s="112">
        <f t="shared" si="3"/>
        <v>0</v>
      </c>
      <c r="T15" s="82">
        <f>H15*'Alap adatok'!$F$7</f>
        <v>0</v>
      </c>
      <c r="U15" s="128">
        <f t="shared" si="4"/>
        <v>0</v>
      </c>
      <c r="V15" s="128">
        <f t="shared" si="5"/>
        <v>0</v>
      </c>
      <c r="W15" s="83">
        <f>(U15*60+V15)*'Alap adatok'!$F$8</f>
        <v>0</v>
      </c>
      <c r="X15" s="84">
        <f t="shared" si="6"/>
        <v>0</v>
      </c>
      <c r="Y15" s="84">
        <f t="shared" si="7"/>
        <v>0</v>
      </c>
      <c r="Z15" s="78">
        <f>'Alap adatok'!$I$12</f>
        <v>0.1388888888888889</v>
      </c>
      <c r="AA15" s="88" t="s">
        <v>249</v>
      </c>
    </row>
    <row r="16" spans="1:27" ht="15">
      <c r="A16" s="236">
        <f>Nevezés!R15</f>
        <v>0</v>
      </c>
      <c r="B16" s="236">
        <f>Nevezés!P15</f>
        <v>0</v>
      </c>
      <c r="C16" s="236">
        <f>Nevezés!Q15</f>
        <v>0</v>
      </c>
      <c r="D16" s="110">
        <f t="shared" si="0"/>
        <v>0</v>
      </c>
      <c r="E16" s="111">
        <f t="shared" si="1"/>
        <v>0</v>
      </c>
      <c r="F16" s="214">
        <f>Nevezés!S15</f>
        <v>0</v>
      </c>
      <c r="G16" s="120"/>
      <c r="H16" s="121"/>
      <c r="I16" s="122"/>
      <c r="J16" s="124"/>
      <c r="K16" s="119"/>
      <c r="L16" s="120"/>
      <c r="M16" s="122"/>
      <c r="N16" s="124"/>
      <c r="O16" s="119"/>
      <c r="P16" s="120"/>
      <c r="Q16" s="123"/>
      <c r="R16" s="81">
        <f t="shared" si="2"/>
        <v>0</v>
      </c>
      <c r="S16" s="112">
        <f t="shared" si="3"/>
        <v>0</v>
      </c>
      <c r="T16" s="82">
        <f>H16*'Alap adatok'!$F$7</f>
        <v>0</v>
      </c>
      <c r="U16" s="128">
        <f t="shared" si="4"/>
        <v>0</v>
      </c>
      <c r="V16" s="128">
        <f t="shared" si="5"/>
        <v>0</v>
      </c>
      <c r="W16" s="83">
        <f>(U16*60+V16)*'Alap adatok'!$F$8</f>
        <v>0</v>
      </c>
      <c r="X16" s="84">
        <f t="shared" si="6"/>
        <v>0</v>
      </c>
      <c r="Y16" s="84">
        <f t="shared" si="7"/>
        <v>0</v>
      </c>
      <c r="Z16" s="78">
        <f>'Alap adatok'!$I$12</f>
        <v>0.1388888888888889</v>
      </c>
      <c r="AA16" s="88" t="s">
        <v>249</v>
      </c>
    </row>
    <row r="17" spans="1:27" ht="15">
      <c r="A17" s="236">
        <f>Nevezés!R16</f>
        <v>0</v>
      </c>
      <c r="B17" s="236">
        <f>Nevezés!P16</f>
        <v>0</v>
      </c>
      <c r="C17" s="236">
        <f>Nevezés!Q16</f>
        <v>0</v>
      </c>
      <c r="D17" s="110">
        <f t="shared" si="0"/>
        <v>0</v>
      </c>
      <c r="E17" s="111">
        <f t="shared" si="1"/>
        <v>0</v>
      </c>
      <c r="F17" s="214">
        <f>Nevezés!S16</f>
        <v>0</v>
      </c>
      <c r="G17" s="134"/>
      <c r="H17" s="135"/>
      <c r="I17" s="136"/>
      <c r="J17" s="137"/>
      <c r="K17" s="133"/>
      <c r="L17" s="134"/>
      <c r="M17" s="136"/>
      <c r="N17" s="137"/>
      <c r="O17" s="133"/>
      <c r="P17" s="134"/>
      <c r="Q17" s="138"/>
      <c r="R17" s="81">
        <f t="shared" si="2"/>
        <v>0</v>
      </c>
      <c r="S17" s="112">
        <f t="shared" si="3"/>
        <v>0</v>
      </c>
      <c r="T17" s="82">
        <f>H17*'Alap adatok'!$F$7</f>
        <v>0</v>
      </c>
      <c r="U17" s="128">
        <f t="shared" si="4"/>
        <v>0</v>
      </c>
      <c r="V17" s="128">
        <f t="shared" si="5"/>
        <v>0</v>
      </c>
      <c r="W17" s="83">
        <f>(U17*60+V17)*'Alap adatok'!$F$8</f>
        <v>0</v>
      </c>
      <c r="X17" s="84">
        <f t="shared" si="6"/>
        <v>0</v>
      </c>
      <c r="Y17" s="84">
        <f t="shared" si="7"/>
        <v>0</v>
      </c>
      <c r="Z17" s="78">
        <f>'Alap adatok'!$I$12</f>
        <v>0.1388888888888889</v>
      </c>
      <c r="AA17" s="88" t="s">
        <v>249</v>
      </c>
    </row>
    <row r="18" spans="1:27" ht="15">
      <c r="A18" s="236">
        <f>Nevezés!R17</f>
        <v>0</v>
      </c>
      <c r="B18" s="236">
        <f>Nevezés!P17</f>
        <v>0</v>
      </c>
      <c r="C18" s="236">
        <f>Nevezés!Q17</f>
        <v>0</v>
      </c>
      <c r="D18" s="110">
        <f t="shared" si="0"/>
        <v>0</v>
      </c>
      <c r="E18" s="111">
        <f t="shared" si="1"/>
        <v>0</v>
      </c>
      <c r="F18" s="214">
        <f>Nevezés!S17</f>
        <v>0</v>
      </c>
      <c r="G18" s="120"/>
      <c r="H18" s="121"/>
      <c r="I18" s="122"/>
      <c r="J18" s="124"/>
      <c r="K18" s="119"/>
      <c r="L18" s="120"/>
      <c r="M18" s="122"/>
      <c r="N18" s="124"/>
      <c r="O18" s="119"/>
      <c r="P18" s="120"/>
      <c r="Q18" s="123"/>
      <c r="R18" s="81">
        <f t="shared" si="2"/>
        <v>0</v>
      </c>
      <c r="S18" s="112">
        <f t="shared" si="3"/>
        <v>0</v>
      </c>
      <c r="T18" s="82">
        <f>H18*'Alap adatok'!$F$7</f>
        <v>0</v>
      </c>
      <c r="U18" s="128">
        <f t="shared" si="4"/>
        <v>0</v>
      </c>
      <c r="V18" s="128">
        <f t="shared" si="5"/>
        <v>0</v>
      </c>
      <c r="W18" s="83">
        <f>(U18*60+V18)*'Alap adatok'!$F$8</f>
        <v>0</v>
      </c>
      <c r="X18" s="84">
        <f t="shared" si="6"/>
        <v>0</v>
      </c>
      <c r="Y18" s="84">
        <f t="shared" si="7"/>
        <v>0</v>
      </c>
      <c r="Z18" s="78">
        <f>'Alap adatok'!$I$12</f>
        <v>0.1388888888888889</v>
      </c>
      <c r="AA18" s="88" t="s">
        <v>249</v>
      </c>
    </row>
    <row r="19" spans="1:27" ht="15">
      <c r="A19" s="236">
        <f>Nevezés!R18</f>
        <v>0</v>
      </c>
      <c r="B19" s="236">
        <f>Nevezés!P18</f>
        <v>0</v>
      </c>
      <c r="C19" s="236">
        <f>Nevezés!Q18</f>
        <v>0</v>
      </c>
      <c r="D19" s="110">
        <f t="shared" si="0"/>
        <v>0</v>
      </c>
      <c r="E19" s="111">
        <f t="shared" si="1"/>
        <v>0</v>
      </c>
      <c r="F19" s="214">
        <f>Nevezés!S18</f>
        <v>0</v>
      </c>
      <c r="G19" s="134"/>
      <c r="H19" s="135"/>
      <c r="I19" s="136"/>
      <c r="J19" s="137"/>
      <c r="K19" s="133"/>
      <c r="L19" s="134"/>
      <c r="M19" s="136"/>
      <c r="N19" s="137"/>
      <c r="O19" s="133"/>
      <c r="P19" s="134"/>
      <c r="Q19" s="138"/>
      <c r="R19" s="81">
        <f t="shared" si="2"/>
        <v>0</v>
      </c>
      <c r="S19" s="112">
        <f t="shared" si="3"/>
        <v>0</v>
      </c>
      <c r="T19" s="82">
        <f>H19*'Alap adatok'!$F$7</f>
        <v>0</v>
      </c>
      <c r="U19" s="128">
        <f t="shared" si="4"/>
        <v>0</v>
      </c>
      <c r="V19" s="128">
        <f t="shared" si="5"/>
        <v>0</v>
      </c>
      <c r="W19" s="83">
        <f>(U19*60+V19)*'Alap adatok'!$F$8</f>
        <v>0</v>
      </c>
      <c r="X19" s="84">
        <f t="shared" si="6"/>
        <v>0</v>
      </c>
      <c r="Y19" s="84">
        <f t="shared" si="7"/>
        <v>0</v>
      </c>
      <c r="Z19" s="78">
        <f>'Alap adatok'!$I$12</f>
        <v>0.1388888888888889</v>
      </c>
      <c r="AA19" s="88" t="s">
        <v>249</v>
      </c>
    </row>
    <row r="20" spans="1:27" ht="15">
      <c r="A20" s="236">
        <f>Nevezés!R19</f>
        <v>0</v>
      </c>
      <c r="B20" s="236">
        <f>Nevezés!P19</f>
        <v>0</v>
      </c>
      <c r="C20" s="236">
        <f>Nevezés!Q19</f>
        <v>0</v>
      </c>
      <c r="D20" s="110">
        <f t="shared" si="0"/>
        <v>0</v>
      </c>
      <c r="E20" s="111">
        <f t="shared" si="1"/>
        <v>0</v>
      </c>
      <c r="F20" s="214">
        <f>Nevezés!S19</f>
        <v>0</v>
      </c>
      <c r="G20" s="120"/>
      <c r="H20" s="121"/>
      <c r="I20" s="122"/>
      <c r="J20" s="124"/>
      <c r="K20" s="119"/>
      <c r="L20" s="120"/>
      <c r="M20" s="122"/>
      <c r="N20" s="124"/>
      <c r="O20" s="119"/>
      <c r="P20" s="120"/>
      <c r="Q20" s="123"/>
      <c r="R20" s="81">
        <f t="shared" si="2"/>
        <v>0</v>
      </c>
      <c r="S20" s="112">
        <f t="shared" si="3"/>
        <v>0</v>
      </c>
      <c r="T20" s="82">
        <f>H20*'Alap adatok'!$F$7</f>
        <v>0</v>
      </c>
      <c r="U20" s="128">
        <f t="shared" si="4"/>
        <v>0</v>
      </c>
      <c r="V20" s="128">
        <f t="shared" si="5"/>
        <v>0</v>
      </c>
      <c r="W20" s="83">
        <f>(U20*60+V20)*'Alap adatok'!$F$8</f>
        <v>0</v>
      </c>
      <c r="X20" s="84">
        <f t="shared" si="6"/>
        <v>0</v>
      </c>
      <c r="Y20" s="84">
        <f t="shared" si="7"/>
        <v>0</v>
      </c>
      <c r="Z20" s="78">
        <f>'Alap adatok'!$I$12</f>
        <v>0.1388888888888889</v>
      </c>
      <c r="AA20" s="88" t="s">
        <v>249</v>
      </c>
    </row>
    <row r="21" spans="1:27" ht="15">
      <c r="A21" s="236">
        <f>Nevezés!R20</f>
        <v>0</v>
      </c>
      <c r="B21" s="236">
        <f>Nevezés!P20</f>
        <v>0</v>
      </c>
      <c r="C21" s="236">
        <f>Nevezés!Q20</f>
        <v>0</v>
      </c>
      <c r="D21" s="110">
        <f t="shared" si="0"/>
        <v>0</v>
      </c>
      <c r="E21" s="111">
        <f t="shared" si="1"/>
        <v>0</v>
      </c>
      <c r="F21" s="214">
        <f>Nevezés!S20</f>
        <v>0</v>
      </c>
      <c r="G21" s="134"/>
      <c r="H21" s="135"/>
      <c r="I21" s="136"/>
      <c r="J21" s="137"/>
      <c r="K21" s="133"/>
      <c r="L21" s="134"/>
      <c r="M21" s="136"/>
      <c r="N21" s="137"/>
      <c r="O21" s="133"/>
      <c r="P21" s="134"/>
      <c r="Q21" s="138"/>
      <c r="R21" s="81">
        <f t="shared" si="2"/>
        <v>0</v>
      </c>
      <c r="S21" s="112">
        <f t="shared" si="3"/>
        <v>0</v>
      </c>
      <c r="T21" s="82">
        <f>H21*'Alap adatok'!$F$7</f>
        <v>0</v>
      </c>
      <c r="U21" s="128">
        <f t="shared" si="4"/>
        <v>0</v>
      </c>
      <c r="V21" s="128">
        <f t="shared" si="5"/>
        <v>0</v>
      </c>
      <c r="W21" s="83">
        <f>(U21*60+V21)*'Alap adatok'!$F$8</f>
        <v>0</v>
      </c>
      <c r="X21" s="84">
        <f t="shared" si="6"/>
        <v>0</v>
      </c>
      <c r="Y21" s="84">
        <f t="shared" si="7"/>
        <v>0</v>
      </c>
      <c r="Z21" s="78">
        <f>'Alap adatok'!$I$12</f>
        <v>0.1388888888888889</v>
      </c>
      <c r="AA21" s="88" t="s">
        <v>249</v>
      </c>
    </row>
    <row r="22" spans="1:27" ht="15">
      <c r="A22" s="236">
        <f>Nevezés!R21</f>
        <v>0</v>
      </c>
      <c r="B22" s="236">
        <f>Nevezés!P21</f>
        <v>0</v>
      </c>
      <c r="C22" s="236">
        <f>Nevezés!Q21</f>
        <v>0</v>
      </c>
      <c r="D22" s="110">
        <f t="shared" si="0"/>
        <v>0</v>
      </c>
      <c r="E22" s="111">
        <f t="shared" si="1"/>
        <v>0</v>
      </c>
      <c r="F22" s="214">
        <f>Nevezés!S21</f>
        <v>0</v>
      </c>
      <c r="G22" s="120"/>
      <c r="H22" s="121"/>
      <c r="I22" s="122"/>
      <c r="J22" s="124"/>
      <c r="K22" s="119"/>
      <c r="L22" s="120"/>
      <c r="M22" s="122"/>
      <c r="N22" s="124"/>
      <c r="O22" s="119"/>
      <c r="P22" s="120"/>
      <c r="Q22" s="123"/>
      <c r="R22" s="81">
        <f t="shared" si="2"/>
        <v>0</v>
      </c>
      <c r="S22" s="112">
        <f t="shared" si="3"/>
        <v>0</v>
      </c>
      <c r="T22" s="82">
        <f>H22*'Alap adatok'!$F$7</f>
        <v>0</v>
      </c>
      <c r="U22" s="128">
        <f t="shared" si="4"/>
        <v>0</v>
      </c>
      <c r="V22" s="128">
        <f t="shared" si="5"/>
        <v>0</v>
      </c>
      <c r="W22" s="83">
        <f>(U22*60+V22)*'Alap adatok'!$F$8</f>
        <v>0</v>
      </c>
      <c r="X22" s="84">
        <f t="shared" si="6"/>
        <v>0</v>
      </c>
      <c r="Y22" s="84">
        <f t="shared" si="7"/>
        <v>0</v>
      </c>
      <c r="Z22" s="78">
        <f>'Alap adatok'!$I$12</f>
        <v>0.1388888888888889</v>
      </c>
      <c r="AA22" s="88" t="s">
        <v>249</v>
      </c>
    </row>
    <row r="23" spans="1:27" ht="15">
      <c r="A23" s="236">
        <f>Nevezés!R22</f>
        <v>0</v>
      </c>
      <c r="B23" s="236">
        <f>Nevezés!P22</f>
        <v>0</v>
      </c>
      <c r="C23" s="236">
        <f>Nevezés!Q22</f>
        <v>0</v>
      </c>
      <c r="D23" s="110">
        <f t="shared" si="0"/>
        <v>0</v>
      </c>
      <c r="E23" s="111">
        <f t="shared" si="1"/>
        <v>0</v>
      </c>
      <c r="F23" s="214">
        <f>Nevezés!S22</f>
        <v>0</v>
      </c>
      <c r="G23" s="134"/>
      <c r="H23" s="135"/>
      <c r="I23" s="136"/>
      <c r="J23" s="137"/>
      <c r="K23" s="133"/>
      <c r="L23" s="134"/>
      <c r="M23" s="136"/>
      <c r="N23" s="137"/>
      <c r="O23" s="133"/>
      <c r="P23" s="134"/>
      <c r="Q23" s="138"/>
      <c r="R23" s="81">
        <f t="shared" si="2"/>
        <v>0</v>
      </c>
      <c r="S23" s="112">
        <f t="shared" si="3"/>
        <v>0</v>
      </c>
      <c r="T23" s="82">
        <f>H23*'Alap adatok'!$F$7</f>
        <v>0</v>
      </c>
      <c r="U23" s="128">
        <f t="shared" si="4"/>
        <v>0</v>
      </c>
      <c r="V23" s="128">
        <f t="shared" si="5"/>
        <v>0</v>
      </c>
      <c r="W23" s="83">
        <f>(U23*60+V23)*'Alap adatok'!$F$8</f>
        <v>0</v>
      </c>
      <c r="X23" s="84">
        <f t="shared" si="6"/>
        <v>0</v>
      </c>
      <c r="Y23" s="84">
        <f t="shared" si="7"/>
        <v>0</v>
      </c>
      <c r="Z23" s="78">
        <f>'Alap adatok'!$I$12</f>
        <v>0.1388888888888889</v>
      </c>
      <c r="AA23" s="88" t="s">
        <v>249</v>
      </c>
    </row>
    <row r="24" spans="1:27" ht="15">
      <c r="A24" s="236">
        <f>Nevezés!R23</f>
        <v>0</v>
      </c>
      <c r="B24" s="236">
        <f>Nevezés!P23</f>
        <v>0</v>
      </c>
      <c r="C24" s="236">
        <f>Nevezés!Q23</f>
        <v>0</v>
      </c>
      <c r="D24" s="110">
        <f t="shared" si="0"/>
        <v>0</v>
      </c>
      <c r="E24" s="111">
        <f t="shared" si="1"/>
        <v>0</v>
      </c>
      <c r="F24" s="214">
        <f>Nevezés!S23</f>
        <v>0</v>
      </c>
      <c r="G24" s="120"/>
      <c r="H24" s="121"/>
      <c r="I24" s="122"/>
      <c r="J24" s="124"/>
      <c r="K24" s="119"/>
      <c r="L24" s="120"/>
      <c r="M24" s="122"/>
      <c r="N24" s="124"/>
      <c r="O24" s="119"/>
      <c r="P24" s="120"/>
      <c r="Q24" s="123"/>
      <c r="R24" s="81">
        <f t="shared" si="2"/>
        <v>0</v>
      </c>
      <c r="S24" s="112">
        <f t="shared" si="3"/>
        <v>0</v>
      </c>
      <c r="T24" s="82">
        <f>H24*'Alap adatok'!$F$7</f>
        <v>0</v>
      </c>
      <c r="U24" s="128">
        <f t="shared" si="4"/>
        <v>0</v>
      </c>
      <c r="V24" s="128">
        <f t="shared" si="5"/>
        <v>0</v>
      </c>
      <c r="W24" s="83">
        <f>(U24*60+V24)*'Alap adatok'!$F$8</f>
        <v>0</v>
      </c>
      <c r="X24" s="84">
        <f t="shared" si="6"/>
        <v>0</v>
      </c>
      <c r="Y24" s="84">
        <f t="shared" si="7"/>
        <v>0</v>
      </c>
      <c r="Z24" s="78">
        <f>'Alap adatok'!$I$12</f>
        <v>0.1388888888888889</v>
      </c>
      <c r="AA24" s="88" t="s">
        <v>249</v>
      </c>
    </row>
    <row r="25" spans="1:27" ht="15">
      <c r="A25" s="236">
        <f>Nevezés!R24</f>
        <v>0</v>
      </c>
      <c r="B25" s="236">
        <f>Nevezés!P24</f>
        <v>0</v>
      </c>
      <c r="C25" s="236">
        <f>Nevezés!Q24</f>
        <v>0</v>
      </c>
      <c r="D25" s="110">
        <f t="shared" si="0"/>
        <v>0</v>
      </c>
      <c r="E25" s="111">
        <f t="shared" si="1"/>
        <v>0</v>
      </c>
      <c r="F25" s="214">
        <f>Nevezés!S24</f>
        <v>0</v>
      </c>
      <c r="G25" s="134"/>
      <c r="H25" s="135"/>
      <c r="I25" s="136"/>
      <c r="J25" s="137"/>
      <c r="K25" s="133"/>
      <c r="L25" s="134"/>
      <c r="M25" s="136"/>
      <c r="N25" s="137"/>
      <c r="O25" s="133"/>
      <c r="P25" s="134"/>
      <c r="Q25" s="138"/>
      <c r="R25" s="81">
        <f t="shared" si="2"/>
        <v>0</v>
      </c>
      <c r="S25" s="112">
        <f t="shared" si="3"/>
        <v>0</v>
      </c>
      <c r="T25" s="82">
        <f>H25*'Alap adatok'!$F$7</f>
        <v>0</v>
      </c>
      <c r="U25" s="128">
        <f t="shared" si="4"/>
        <v>0</v>
      </c>
      <c r="V25" s="128">
        <f t="shared" si="5"/>
        <v>0</v>
      </c>
      <c r="W25" s="83">
        <f>(U25*60+V25)*'Alap adatok'!$F$8</f>
        <v>0</v>
      </c>
      <c r="X25" s="84">
        <f t="shared" si="6"/>
        <v>0</v>
      </c>
      <c r="Y25" s="84">
        <f t="shared" si="7"/>
        <v>0</v>
      </c>
      <c r="Z25" s="78">
        <f>'Alap adatok'!$I$12</f>
        <v>0.1388888888888889</v>
      </c>
      <c r="AA25" s="88" t="s">
        <v>249</v>
      </c>
    </row>
    <row r="26" spans="1:27" ht="15">
      <c r="A26" s="236">
        <f>Nevezés!R25</f>
        <v>0</v>
      </c>
      <c r="B26" s="236">
        <f>Nevezés!P25</f>
        <v>0</v>
      </c>
      <c r="C26" s="236">
        <f>Nevezés!Q25</f>
        <v>0</v>
      </c>
      <c r="D26" s="110">
        <f t="shared" si="0"/>
        <v>0</v>
      </c>
      <c r="E26" s="111">
        <f t="shared" si="1"/>
        <v>0</v>
      </c>
      <c r="F26" s="214">
        <f>Nevezés!S25</f>
        <v>0</v>
      </c>
      <c r="G26" s="120"/>
      <c r="H26" s="121"/>
      <c r="I26" s="122"/>
      <c r="J26" s="124"/>
      <c r="K26" s="119"/>
      <c r="L26" s="120"/>
      <c r="M26" s="122"/>
      <c r="N26" s="124"/>
      <c r="O26" s="119"/>
      <c r="P26" s="120"/>
      <c r="Q26" s="123"/>
      <c r="R26" s="81">
        <f t="shared" si="2"/>
        <v>0</v>
      </c>
      <c r="S26" s="112">
        <f t="shared" si="3"/>
        <v>0</v>
      </c>
      <c r="T26" s="82">
        <f>H26*'Alap adatok'!$F$7</f>
        <v>0</v>
      </c>
      <c r="U26" s="128">
        <f t="shared" si="4"/>
        <v>0</v>
      </c>
      <c r="V26" s="128">
        <f t="shared" si="5"/>
        <v>0</v>
      </c>
      <c r="W26" s="83">
        <f>(U26*60+V26)*'Alap adatok'!$F$8</f>
        <v>0</v>
      </c>
      <c r="X26" s="84">
        <f t="shared" si="6"/>
        <v>0</v>
      </c>
      <c r="Y26" s="84">
        <f t="shared" si="7"/>
        <v>0</v>
      </c>
      <c r="Z26" s="78">
        <f>'Alap adatok'!$I$12</f>
        <v>0.1388888888888889</v>
      </c>
      <c r="AA26" s="88" t="s">
        <v>249</v>
      </c>
    </row>
    <row r="27" spans="1:27" ht="15">
      <c r="A27" s="236">
        <f>Nevezés!R26</f>
        <v>0</v>
      </c>
      <c r="B27" s="236">
        <f>Nevezés!P26</f>
        <v>0</v>
      </c>
      <c r="C27" s="236">
        <f>Nevezés!Q26</f>
        <v>0</v>
      </c>
      <c r="D27" s="110">
        <f t="shared" si="0"/>
        <v>0</v>
      </c>
      <c r="E27" s="111">
        <f t="shared" si="1"/>
        <v>0</v>
      </c>
      <c r="F27" s="214">
        <f>Nevezés!S26</f>
        <v>0</v>
      </c>
      <c r="G27" s="134"/>
      <c r="H27" s="135"/>
      <c r="I27" s="136"/>
      <c r="J27" s="137"/>
      <c r="K27" s="133"/>
      <c r="L27" s="134"/>
      <c r="M27" s="136"/>
      <c r="N27" s="137"/>
      <c r="O27" s="133"/>
      <c r="P27" s="134"/>
      <c r="Q27" s="138"/>
      <c r="R27" s="81">
        <f t="shared" si="2"/>
        <v>0</v>
      </c>
      <c r="S27" s="112">
        <f t="shared" si="3"/>
        <v>0</v>
      </c>
      <c r="T27" s="82">
        <f>H27*'Alap adatok'!$F$7</f>
        <v>0</v>
      </c>
      <c r="U27" s="128">
        <f t="shared" si="4"/>
        <v>0</v>
      </c>
      <c r="V27" s="128">
        <f t="shared" si="5"/>
        <v>0</v>
      </c>
      <c r="W27" s="83">
        <f>(U27*60+V27)*'Alap adatok'!$F$8</f>
        <v>0</v>
      </c>
      <c r="X27" s="84">
        <f t="shared" si="6"/>
        <v>0</v>
      </c>
      <c r="Y27" s="84">
        <f t="shared" si="7"/>
        <v>0</v>
      </c>
      <c r="Z27" s="78">
        <f>'Alap adatok'!$I$12</f>
        <v>0.1388888888888889</v>
      </c>
      <c r="AA27" s="88" t="s">
        <v>249</v>
      </c>
    </row>
    <row r="28" spans="1:27" ht="15">
      <c r="A28" s="236">
        <f>Nevezés!R27</f>
        <v>0</v>
      </c>
      <c r="B28" s="236">
        <f>Nevezés!P27</f>
        <v>0</v>
      </c>
      <c r="C28" s="236">
        <f>Nevezés!Q27</f>
        <v>0</v>
      </c>
      <c r="D28" s="110">
        <f t="shared" si="0"/>
        <v>0</v>
      </c>
      <c r="E28" s="111">
        <f t="shared" si="1"/>
        <v>0</v>
      </c>
      <c r="F28" s="214">
        <f>Nevezés!S27</f>
        <v>0</v>
      </c>
      <c r="G28" s="120"/>
      <c r="H28" s="121"/>
      <c r="I28" s="122"/>
      <c r="J28" s="124"/>
      <c r="K28" s="119"/>
      <c r="L28" s="120"/>
      <c r="M28" s="122"/>
      <c r="N28" s="124"/>
      <c r="O28" s="119"/>
      <c r="P28" s="120"/>
      <c r="Q28" s="123"/>
      <c r="R28" s="81">
        <f t="shared" si="2"/>
        <v>0</v>
      </c>
      <c r="S28" s="112">
        <f t="shared" si="3"/>
        <v>0</v>
      </c>
      <c r="T28" s="82">
        <f>H28*'Alap adatok'!$F$7</f>
        <v>0</v>
      </c>
      <c r="U28" s="128">
        <f t="shared" si="4"/>
        <v>0</v>
      </c>
      <c r="V28" s="128">
        <f t="shared" si="5"/>
        <v>0</v>
      </c>
      <c r="W28" s="83">
        <f>(U28*60+V28)*'Alap adatok'!$F$8</f>
        <v>0</v>
      </c>
      <c r="X28" s="84">
        <f t="shared" si="6"/>
        <v>0</v>
      </c>
      <c r="Y28" s="84">
        <f t="shared" si="7"/>
        <v>0</v>
      </c>
      <c r="Z28" s="78">
        <f>'Alap adatok'!$I$12</f>
        <v>0.1388888888888889</v>
      </c>
      <c r="AA28" s="88" t="s">
        <v>249</v>
      </c>
    </row>
    <row r="29" spans="1:27" ht="15">
      <c r="A29" s="236">
        <f>Nevezés!R28</f>
        <v>0</v>
      </c>
      <c r="B29" s="236">
        <f>Nevezés!P28</f>
        <v>0</v>
      </c>
      <c r="C29" s="236">
        <f>Nevezés!Q28</f>
        <v>0</v>
      </c>
      <c r="D29" s="110">
        <f t="shared" si="0"/>
        <v>0</v>
      </c>
      <c r="E29" s="111">
        <f t="shared" si="1"/>
        <v>0</v>
      </c>
      <c r="F29" s="214">
        <f>Nevezés!S28</f>
        <v>0</v>
      </c>
      <c r="G29" s="134"/>
      <c r="H29" s="135"/>
      <c r="I29" s="136"/>
      <c r="J29" s="137"/>
      <c r="K29" s="133"/>
      <c r="L29" s="134"/>
      <c r="M29" s="136"/>
      <c r="N29" s="137"/>
      <c r="O29" s="133"/>
      <c r="P29" s="134"/>
      <c r="Q29" s="138"/>
      <c r="R29" s="81">
        <f t="shared" si="2"/>
        <v>0</v>
      </c>
      <c r="S29" s="112">
        <f t="shared" si="3"/>
        <v>0</v>
      </c>
      <c r="T29" s="82">
        <f>H29*'Alap adatok'!$F$7</f>
        <v>0</v>
      </c>
      <c r="U29" s="128">
        <f t="shared" si="4"/>
        <v>0</v>
      </c>
      <c r="V29" s="128">
        <f t="shared" si="5"/>
        <v>0</v>
      </c>
      <c r="W29" s="83">
        <f>(U29*60+V29)*'Alap adatok'!$F$8</f>
        <v>0</v>
      </c>
      <c r="X29" s="84">
        <f t="shared" si="6"/>
        <v>0</v>
      </c>
      <c r="Y29" s="84">
        <f t="shared" si="7"/>
        <v>0</v>
      </c>
      <c r="Z29" s="78">
        <f>'Alap adatok'!$I$12</f>
        <v>0.1388888888888889</v>
      </c>
      <c r="AA29" s="88" t="s">
        <v>249</v>
      </c>
    </row>
    <row r="30" spans="1:27" ht="15">
      <c r="A30" s="236">
        <f>Nevezés!R29</f>
        <v>0</v>
      </c>
      <c r="B30" s="236">
        <f>Nevezés!P29</f>
        <v>0</v>
      </c>
      <c r="C30" s="236">
        <f>Nevezés!Q29</f>
        <v>0</v>
      </c>
      <c r="D30" s="110">
        <f t="shared" si="0"/>
        <v>0</v>
      </c>
      <c r="E30" s="111">
        <f t="shared" si="1"/>
        <v>0</v>
      </c>
      <c r="F30" s="214">
        <f>Nevezés!S29</f>
        <v>0</v>
      </c>
      <c r="G30" s="120"/>
      <c r="H30" s="121"/>
      <c r="I30" s="122"/>
      <c r="J30" s="124"/>
      <c r="K30" s="119"/>
      <c r="L30" s="120"/>
      <c r="M30" s="122"/>
      <c r="N30" s="124"/>
      <c r="O30" s="119"/>
      <c r="P30" s="120"/>
      <c r="Q30" s="123"/>
      <c r="R30" s="81">
        <f t="shared" si="2"/>
        <v>0</v>
      </c>
      <c r="S30" s="112">
        <f t="shared" si="3"/>
        <v>0</v>
      </c>
      <c r="T30" s="82">
        <f>H30*'Alap adatok'!$F$7</f>
        <v>0</v>
      </c>
      <c r="U30" s="128">
        <f t="shared" si="4"/>
        <v>0</v>
      </c>
      <c r="V30" s="128">
        <f t="shared" si="5"/>
        <v>0</v>
      </c>
      <c r="W30" s="83">
        <f>(U30*60+V30)*'Alap adatok'!$F$8</f>
        <v>0</v>
      </c>
      <c r="X30" s="84">
        <f t="shared" si="6"/>
        <v>0</v>
      </c>
      <c r="Y30" s="84">
        <f t="shared" si="7"/>
        <v>0</v>
      </c>
      <c r="Z30" s="78">
        <f>'Alap adatok'!$I$12</f>
        <v>0.1388888888888889</v>
      </c>
      <c r="AA30" s="88" t="s">
        <v>249</v>
      </c>
    </row>
    <row r="31" spans="1:27" ht="15">
      <c r="A31" s="236">
        <f>Nevezés!R30</f>
        <v>0</v>
      </c>
      <c r="B31" s="236">
        <f>Nevezés!P30</f>
        <v>0</v>
      </c>
      <c r="C31" s="236">
        <f>Nevezés!Q30</f>
        <v>0</v>
      </c>
      <c r="D31" s="110">
        <f t="shared" si="0"/>
        <v>0</v>
      </c>
      <c r="E31" s="111">
        <f t="shared" si="1"/>
        <v>0</v>
      </c>
      <c r="F31" s="214">
        <f>Nevezés!S30</f>
        <v>0</v>
      </c>
      <c r="G31" s="134"/>
      <c r="H31" s="135"/>
      <c r="I31" s="136"/>
      <c r="J31" s="137"/>
      <c r="K31" s="133"/>
      <c r="L31" s="134"/>
      <c r="M31" s="136"/>
      <c r="N31" s="137"/>
      <c r="O31" s="133"/>
      <c r="P31" s="134"/>
      <c r="Q31" s="138"/>
      <c r="R31" s="81">
        <f t="shared" si="2"/>
        <v>0</v>
      </c>
      <c r="S31" s="112">
        <f t="shared" si="3"/>
        <v>0</v>
      </c>
      <c r="T31" s="82">
        <f>H31*'Alap adatok'!$F$7</f>
        <v>0</v>
      </c>
      <c r="U31" s="128">
        <f t="shared" si="4"/>
        <v>0</v>
      </c>
      <c r="V31" s="128">
        <f t="shared" si="5"/>
        <v>0</v>
      </c>
      <c r="W31" s="83">
        <f>(U31*60+V31)*'Alap adatok'!$F$8</f>
        <v>0</v>
      </c>
      <c r="X31" s="84">
        <f t="shared" si="6"/>
        <v>0</v>
      </c>
      <c r="Y31" s="84">
        <f t="shared" si="7"/>
        <v>0</v>
      </c>
      <c r="Z31" s="78">
        <f>'Alap adatok'!$I$12</f>
        <v>0.1388888888888889</v>
      </c>
      <c r="AA31" s="88" t="s">
        <v>249</v>
      </c>
    </row>
    <row r="32" spans="1:27" ht="15">
      <c r="A32" s="236">
        <f>Nevezés!R31</f>
        <v>0</v>
      </c>
      <c r="B32" s="236">
        <f>Nevezés!P31</f>
        <v>0</v>
      </c>
      <c r="C32" s="236">
        <f>Nevezés!Q31</f>
        <v>0</v>
      </c>
      <c r="D32" s="110">
        <f t="shared" si="0"/>
        <v>0</v>
      </c>
      <c r="E32" s="111">
        <f t="shared" si="1"/>
        <v>0</v>
      </c>
      <c r="F32" s="214">
        <f>Nevezés!S31</f>
        <v>0</v>
      </c>
      <c r="G32" s="120"/>
      <c r="H32" s="121"/>
      <c r="I32" s="122"/>
      <c r="J32" s="124"/>
      <c r="K32" s="119"/>
      <c r="L32" s="120"/>
      <c r="M32" s="122"/>
      <c r="N32" s="124"/>
      <c r="O32" s="119"/>
      <c r="P32" s="120"/>
      <c r="Q32" s="123"/>
      <c r="R32" s="81">
        <f t="shared" si="2"/>
        <v>0</v>
      </c>
      <c r="S32" s="112">
        <f t="shared" si="3"/>
        <v>0</v>
      </c>
      <c r="T32" s="82">
        <f>H32*'Alap adatok'!$F$7</f>
        <v>0</v>
      </c>
      <c r="U32" s="128">
        <f t="shared" si="4"/>
        <v>0</v>
      </c>
      <c r="V32" s="128">
        <f t="shared" si="5"/>
        <v>0</v>
      </c>
      <c r="W32" s="83">
        <f>(U32*60+V32)*'Alap adatok'!$F$8</f>
        <v>0</v>
      </c>
      <c r="X32" s="84">
        <f t="shared" si="6"/>
        <v>0</v>
      </c>
      <c r="Y32" s="84">
        <f t="shared" si="7"/>
        <v>0</v>
      </c>
      <c r="Z32" s="78">
        <f>'Alap adatok'!$I$12</f>
        <v>0.1388888888888889</v>
      </c>
      <c r="AA32" s="88" t="s">
        <v>249</v>
      </c>
    </row>
    <row r="33" spans="1:27" ht="15">
      <c r="A33" s="236">
        <f>Nevezés!R32</f>
        <v>0</v>
      </c>
      <c r="B33" s="236">
        <f>Nevezés!P32</f>
        <v>0</v>
      </c>
      <c r="C33" s="236">
        <f>Nevezés!Q32</f>
        <v>0</v>
      </c>
      <c r="D33" s="110">
        <f t="shared" si="0"/>
        <v>0</v>
      </c>
      <c r="E33" s="111">
        <f t="shared" si="1"/>
        <v>0</v>
      </c>
      <c r="F33" s="214">
        <f>Nevezés!S32</f>
        <v>0</v>
      </c>
      <c r="G33" s="134"/>
      <c r="H33" s="135"/>
      <c r="I33" s="136"/>
      <c r="J33" s="137"/>
      <c r="K33" s="133"/>
      <c r="L33" s="134"/>
      <c r="M33" s="136"/>
      <c r="N33" s="137"/>
      <c r="O33" s="133"/>
      <c r="P33" s="134"/>
      <c r="Q33" s="138"/>
      <c r="R33" s="81">
        <f t="shared" si="2"/>
        <v>0</v>
      </c>
      <c r="S33" s="112">
        <f t="shared" si="3"/>
        <v>0</v>
      </c>
      <c r="T33" s="82">
        <f>H33*'Alap adatok'!$F$7</f>
        <v>0</v>
      </c>
      <c r="U33" s="128">
        <f t="shared" si="4"/>
        <v>0</v>
      </c>
      <c r="V33" s="128">
        <f t="shared" si="5"/>
        <v>0</v>
      </c>
      <c r="W33" s="83">
        <f>(U33*60+V33)*'Alap adatok'!$F$8</f>
        <v>0</v>
      </c>
      <c r="X33" s="84">
        <f t="shared" si="6"/>
        <v>0</v>
      </c>
      <c r="Y33" s="84">
        <f t="shared" si="7"/>
        <v>0</v>
      </c>
      <c r="Z33" s="78">
        <f>'Alap adatok'!$I$12</f>
        <v>0.1388888888888889</v>
      </c>
      <c r="AA33" s="88" t="s">
        <v>249</v>
      </c>
    </row>
    <row r="37" spans="16:18" ht="12.75">
      <c r="P37" s="116"/>
      <c r="R37" s="115"/>
    </row>
    <row r="41" spans="4:7" ht="12.75">
      <c r="D41" s="117"/>
      <c r="E41" s="117"/>
      <c r="F41" s="118"/>
      <c r="G41" s="118"/>
    </row>
  </sheetData>
  <sheetProtection password="CEBE" sheet="1" objects="1" scenarios="1"/>
  <protectedRanges>
    <protectedRange sqref="G4:Q33" name="Tartom?ny1"/>
  </protectedRanges>
  <mergeCells count="14">
    <mergeCell ref="X1:X2"/>
    <mergeCell ref="Y1:Y2"/>
    <mergeCell ref="Z1:Z2"/>
    <mergeCell ref="B2:C2"/>
    <mergeCell ref="I2:L2"/>
    <mergeCell ref="M2:P2"/>
    <mergeCell ref="R1:R2"/>
    <mergeCell ref="S1:S3"/>
    <mergeCell ref="T1:T2"/>
    <mergeCell ref="W1:W2"/>
    <mergeCell ref="A1:A3"/>
    <mergeCell ref="D1:D2"/>
    <mergeCell ref="E1:E2"/>
    <mergeCell ref="I1:L1"/>
  </mergeCells>
  <printOptions/>
  <pageMargins left="0.75" right="0.75" top="1" bottom="1" header="0.5" footer="0.5"/>
  <pageSetup orientation="portrait" paperSize="9"/>
  <ignoredErrors>
    <ignoredError sqref="F4:F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</dc:creator>
  <cp:keywords/>
  <dc:description/>
  <cp:lastModifiedBy>x</cp:lastModifiedBy>
  <cp:lastPrinted>2012-05-12T02:16:44Z</cp:lastPrinted>
  <dcterms:created xsi:type="dcterms:W3CDTF">2012-02-21T11:32:37Z</dcterms:created>
  <dcterms:modified xsi:type="dcterms:W3CDTF">2012-05-12T15:31:58Z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